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<sst xmlns="http://schemas.openxmlformats.org/spreadsheetml/2006/main" count="204" uniqueCount="98">
  <si>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05/01/2006       10:34:46</t>
  </si>
  <si>
    <t>SIEGMUND</t>
  </si>
  <si>
    <t>HCMQAP779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</si>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</sst>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2734465"/>
        <c:axId val="47501322"/>
      </c:lineChart>
      <c:catAx>
        <c:axId val="127344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501322"/>
        <c:crosses val="autoZero"/>
        <c:auto val="1"/>
        <c:lblOffset val="100"/>
        <c:noMultiLvlLbl val="0"/>
      </c:catAx>
      <c:valAx>
        <c:axId val="47501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73446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-0.00227</v>
      </c>
      <c r="C4" s="12">
        <v>-0.003755</v>
      </c>
      <c r="D4" s="12">
        <v>-0.003753</v>
      </c>
      <c r="E4" s="12">
        <v>-0.003755</v>
      </c>
      <c r="F4" s="24">
        <v>-0.002071</v>
      </c>
      <c r="G4" s="34">
        <v>-0.011702</v>
      </c>
    </row>
    <row r="5" spans="1:7" ht="12.75" thickBot="1">
      <c r="A5" s="44" t="s">
        <v>13</v>
      </c>
      <c r="B5" s="45">
        <v>5.229847</v>
      </c>
      <c r="C5" s="46">
        <v>2.105866</v>
      </c>
      <c r="D5" s="46">
        <v>-1.723252</v>
      </c>
      <c r="E5" s="46">
        <v>-1.299153</v>
      </c>
      <c r="F5" s="47">
        <v>-4.038804</v>
      </c>
      <c r="G5" s="48">
        <v>2.445884</v>
      </c>
    </row>
    <row r="6" spans="1:7" ht="12.75" thickTop="1">
      <c r="A6" s="6" t="s">
        <v>14</v>
      </c>
      <c r="B6" s="39">
        <v>-95.28488</v>
      </c>
      <c r="C6" s="40">
        <v>66.4477</v>
      </c>
      <c r="D6" s="40">
        <v>-8.712759</v>
      </c>
      <c r="E6" s="40">
        <v>89.21524</v>
      </c>
      <c r="F6" s="41">
        <v>-162.0111</v>
      </c>
      <c r="G6" s="42">
        <v>0.0006838451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3.788458</v>
      </c>
      <c r="C8" s="13">
        <v>0.5704726</v>
      </c>
      <c r="D8" s="13">
        <v>-0.006192407</v>
      </c>
      <c r="E8" s="13">
        <v>1.104338</v>
      </c>
      <c r="F8" s="25">
        <v>-2.677394</v>
      </c>
      <c r="G8" s="35">
        <v>0.5971768</v>
      </c>
    </row>
    <row r="9" spans="1:7" ht="12">
      <c r="A9" s="20" t="s">
        <v>17</v>
      </c>
      <c r="B9" s="29">
        <v>-0.0789797</v>
      </c>
      <c r="C9" s="13">
        <v>0.721441</v>
      </c>
      <c r="D9" s="13">
        <v>-0.2801968</v>
      </c>
      <c r="E9" s="13">
        <v>-0.08441759</v>
      </c>
      <c r="F9" s="25">
        <v>-1.157223</v>
      </c>
      <c r="G9" s="35">
        <v>-0.07914315</v>
      </c>
    </row>
    <row r="10" spans="1:7" ht="12">
      <c r="A10" s="20" t="s">
        <v>18</v>
      </c>
      <c r="B10" s="29">
        <v>-0.2132673</v>
      </c>
      <c r="C10" s="13">
        <v>0.9161655</v>
      </c>
      <c r="D10" s="13">
        <v>0.04031023</v>
      </c>
      <c r="E10" s="13">
        <v>0.1145001</v>
      </c>
      <c r="F10" s="25">
        <v>-0.7603989</v>
      </c>
      <c r="G10" s="35">
        <v>0.1257671</v>
      </c>
    </row>
    <row r="11" spans="1:7" ht="12">
      <c r="A11" s="21" t="s">
        <v>19</v>
      </c>
      <c r="B11" s="31">
        <v>2.078038</v>
      </c>
      <c r="C11" s="15">
        <v>1.436294</v>
      </c>
      <c r="D11" s="15">
        <v>1.394063</v>
      </c>
      <c r="E11" s="15">
        <v>0.9506813</v>
      </c>
      <c r="F11" s="27">
        <v>12.36101</v>
      </c>
      <c r="G11" s="37">
        <v>2.852721</v>
      </c>
    </row>
    <row r="12" spans="1:7" ht="12">
      <c r="A12" s="20" t="s">
        <v>20</v>
      </c>
      <c r="B12" s="29">
        <v>-0.01996204</v>
      </c>
      <c r="C12" s="13">
        <v>-0.02183598</v>
      </c>
      <c r="D12" s="13">
        <v>-0.2132232</v>
      </c>
      <c r="E12" s="13">
        <v>0.01770319</v>
      </c>
      <c r="F12" s="25">
        <v>-0.1287144</v>
      </c>
      <c r="G12" s="35">
        <v>-0.07226648</v>
      </c>
    </row>
    <row r="13" spans="1:7" ht="12">
      <c r="A13" s="20" t="s">
        <v>21</v>
      </c>
      <c r="B13" s="29">
        <v>-0.02602512</v>
      </c>
      <c r="C13" s="13">
        <v>-0.1274395</v>
      </c>
      <c r="D13" s="13">
        <v>-0.1551772</v>
      </c>
      <c r="E13" s="13">
        <v>-0.01143873</v>
      </c>
      <c r="F13" s="25">
        <v>-0.04728962</v>
      </c>
      <c r="G13" s="35">
        <v>-0.08079651</v>
      </c>
    </row>
    <row r="14" spans="1:7" ht="12">
      <c r="A14" s="20" t="s">
        <v>22</v>
      </c>
      <c r="B14" s="29">
        <v>0.06234734</v>
      </c>
      <c r="C14" s="13">
        <v>0.06952197</v>
      </c>
      <c r="D14" s="13">
        <v>0.01261193</v>
      </c>
      <c r="E14" s="13">
        <v>0.07236322</v>
      </c>
      <c r="F14" s="25">
        <v>0.1597844</v>
      </c>
      <c r="G14" s="35">
        <v>0.06745514</v>
      </c>
    </row>
    <row r="15" spans="1:7" ht="12">
      <c r="A15" s="21" t="s">
        <v>23</v>
      </c>
      <c r="B15" s="31">
        <v>-0.429176</v>
      </c>
      <c r="C15" s="15">
        <v>-0.1458651</v>
      </c>
      <c r="D15" s="15">
        <v>-0.1172673</v>
      </c>
      <c r="E15" s="15">
        <v>-0.1952545</v>
      </c>
      <c r="F15" s="27">
        <v>-0.4534191</v>
      </c>
      <c r="G15" s="37">
        <v>-0.2328987</v>
      </c>
    </row>
    <row r="16" spans="1:7" ht="12">
      <c r="A16" s="20" t="s">
        <v>24</v>
      </c>
      <c r="B16" s="29">
        <v>-0.01484971</v>
      </c>
      <c r="C16" s="13">
        <v>-0.02651364</v>
      </c>
      <c r="D16" s="13">
        <v>-0.01593316</v>
      </c>
      <c r="E16" s="13">
        <v>-0.04006348</v>
      </c>
      <c r="F16" s="25">
        <v>-0.04356872</v>
      </c>
      <c r="G16" s="35">
        <v>-0.02779634</v>
      </c>
    </row>
    <row r="17" spans="1:7" ht="12">
      <c r="A17" s="20" t="s">
        <v>25</v>
      </c>
      <c r="B17" s="29">
        <v>-0.01850823</v>
      </c>
      <c r="C17" s="13">
        <v>-0.02238015</v>
      </c>
      <c r="D17" s="13">
        <v>-0.02038157</v>
      </c>
      <c r="E17" s="13">
        <v>-0.02370427</v>
      </c>
      <c r="F17" s="25">
        <v>-0.01647377</v>
      </c>
      <c r="G17" s="35">
        <v>-0.02086851</v>
      </c>
    </row>
    <row r="18" spans="1:7" ht="12">
      <c r="A18" s="20" t="s">
        <v>26</v>
      </c>
      <c r="B18" s="29">
        <v>0.05587817</v>
      </c>
      <c r="C18" s="13">
        <v>0.01948168</v>
      </c>
      <c r="D18" s="13">
        <v>0.0519657</v>
      </c>
      <c r="E18" s="13">
        <v>0.01561969</v>
      </c>
      <c r="F18" s="25">
        <v>0.04168845</v>
      </c>
      <c r="G18" s="35">
        <v>0.03461149</v>
      </c>
    </row>
    <row r="19" spans="1:7" ht="12">
      <c r="A19" s="21" t="s">
        <v>27</v>
      </c>
      <c r="B19" s="31">
        <v>-0.2103976</v>
      </c>
      <c r="C19" s="15">
        <v>-0.2011092</v>
      </c>
      <c r="D19" s="15">
        <v>-0.2022391</v>
      </c>
      <c r="E19" s="15">
        <v>-0.1996889</v>
      </c>
      <c r="F19" s="27">
        <v>-0.1448012</v>
      </c>
      <c r="G19" s="37">
        <v>-0.1949159</v>
      </c>
    </row>
    <row r="20" spans="1:7" ht="12.75" thickBot="1">
      <c r="A20" s="44" t="s">
        <v>28</v>
      </c>
      <c r="B20" s="45">
        <v>-0.003839948</v>
      </c>
      <c r="C20" s="46">
        <v>-0.0003068753</v>
      </c>
      <c r="D20" s="46">
        <v>0.002405304</v>
      </c>
      <c r="E20" s="46">
        <v>0.001220096</v>
      </c>
      <c r="F20" s="47">
        <v>-0.004895769</v>
      </c>
      <c r="G20" s="48">
        <v>-0.0004101802</v>
      </c>
    </row>
    <row r="21" spans="1:7" ht="12.75" thickTop="1">
      <c r="A21" s="6" t="s">
        <v>29</v>
      </c>
      <c r="B21" s="39">
        <v>-88.63733</v>
      </c>
      <c r="C21" s="40">
        <v>56.77993</v>
      </c>
      <c r="D21" s="40">
        <v>-26.4429</v>
      </c>
      <c r="E21" s="40">
        <v>21.0258</v>
      </c>
      <c r="F21" s="41">
        <v>4.040542</v>
      </c>
      <c r="G21" s="43">
        <v>0.00831961</v>
      </c>
    </row>
    <row r="22" spans="1:7" ht="12">
      <c r="A22" s="20" t="s">
        <v>30</v>
      </c>
      <c r="B22" s="29">
        <v>104.6007</v>
      </c>
      <c r="C22" s="13">
        <v>42.11758</v>
      </c>
      <c r="D22" s="13">
        <v>-34.46518</v>
      </c>
      <c r="E22" s="13">
        <v>-25.98311</v>
      </c>
      <c r="F22" s="25">
        <v>-80.77785</v>
      </c>
      <c r="G22" s="36">
        <v>0</v>
      </c>
    </row>
    <row r="23" spans="1:7" ht="12">
      <c r="A23" s="20" t="s">
        <v>31</v>
      </c>
      <c r="B23" s="29">
        <v>2.689807</v>
      </c>
      <c r="C23" s="13">
        <v>-1.897999</v>
      </c>
      <c r="D23" s="13">
        <v>-0.4128746</v>
      </c>
      <c r="E23" s="13">
        <v>-1.523841</v>
      </c>
      <c r="F23" s="25">
        <v>6.531582</v>
      </c>
      <c r="G23" s="35">
        <v>0.3354216</v>
      </c>
    </row>
    <row r="24" spans="1:7" ht="12">
      <c r="A24" s="20" t="s">
        <v>32</v>
      </c>
      <c r="B24" s="29">
        <v>0.9474572</v>
      </c>
      <c r="C24" s="13">
        <v>3.688557</v>
      </c>
      <c r="D24" s="13">
        <v>2.775663</v>
      </c>
      <c r="E24" s="13">
        <v>1.690696</v>
      </c>
      <c r="F24" s="25">
        <v>1.589712</v>
      </c>
      <c r="G24" s="35">
        <v>2.310947</v>
      </c>
    </row>
    <row r="25" spans="1:7" ht="12">
      <c r="A25" s="20" t="s">
        <v>33</v>
      </c>
      <c r="B25" s="29">
        <v>0.597995</v>
      </c>
      <c r="C25" s="13">
        <v>-0.535161</v>
      </c>
      <c r="D25" s="13">
        <v>-0.07889108</v>
      </c>
      <c r="E25" s="13">
        <v>-0.8843131</v>
      </c>
      <c r="F25" s="25">
        <v>-1.594864</v>
      </c>
      <c r="G25" s="35">
        <v>-0.4852887</v>
      </c>
    </row>
    <row r="26" spans="1:7" ht="12">
      <c r="A26" s="21" t="s">
        <v>34</v>
      </c>
      <c r="B26" s="31">
        <v>0.3276151</v>
      </c>
      <c r="C26" s="15">
        <v>-0.1734901</v>
      </c>
      <c r="D26" s="15">
        <v>-0.3877027</v>
      </c>
      <c r="E26" s="15">
        <v>-0.0279937</v>
      </c>
      <c r="F26" s="27">
        <v>1.334589</v>
      </c>
      <c r="G26" s="37">
        <v>0.08298599</v>
      </c>
    </row>
    <row r="27" spans="1:7" ht="12">
      <c r="A27" s="20" t="s">
        <v>35</v>
      </c>
      <c r="B27" s="29">
        <v>0.1636864</v>
      </c>
      <c r="C27" s="13">
        <v>0.08553686</v>
      </c>
      <c r="D27" s="13">
        <v>-0.0607615</v>
      </c>
      <c r="E27" s="13">
        <v>-0.07861984</v>
      </c>
      <c r="F27" s="25">
        <v>0.416698</v>
      </c>
      <c r="G27" s="35">
        <v>0.06617152</v>
      </c>
    </row>
    <row r="28" spans="1:7" ht="12">
      <c r="A28" s="20" t="s">
        <v>36</v>
      </c>
      <c r="B28" s="29">
        <v>0.06348798</v>
      </c>
      <c r="C28" s="13">
        <v>0.6573645</v>
      </c>
      <c r="D28" s="13">
        <v>0.296851</v>
      </c>
      <c r="E28" s="13">
        <v>0.2802649</v>
      </c>
      <c r="F28" s="25">
        <v>0.1424756</v>
      </c>
      <c r="G28" s="35">
        <v>0.325189</v>
      </c>
    </row>
    <row r="29" spans="1:7" ht="12">
      <c r="A29" s="20" t="s">
        <v>37</v>
      </c>
      <c r="B29" s="29">
        <v>0.08002255</v>
      </c>
      <c r="C29" s="13">
        <v>-0.01679595</v>
      </c>
      <c r="D29" s="13">
        <v>-0.02455169</v>
      </c>
      <c r="E29" s="13">
        <v>0.06248173</v>
      </c>
      <c r="F29" s="25">
        <v>-0.1056819</v>
      </c>
      <c r="G29" s="35">
        <v>0.002696878</v>
      </c>
    </row>
    <row r="30" spans="1:7" ht="12">
      <c r="A30" s="21" t="s">
        <v>38</v>
      </c>
      <c r="B30" s="31">
        <v>0.0439531</v>
      </c>
      <c r="C30" s="15">
        <v>0.01268353</v>
      </c>
      <c r="D30" s="15">
        <v>0.0297214</v>
      </c>
      <c r="E30" s="15">
        <v>0.04069045</v>
      </c>
      <c r="F30" s="27">
        <v>0.28603</v>
      </c>
      <c r="G30" s="37">
        <v>0.06436197</v>
      </c>
    </row>
    <row r="31" spans="1:7" ht="12">
      <c r="A31" s="20" t="s">
        <v>39</v>
      </c>
      <c r="B31" s="29">
        <v>0.001255854</v>
      </c>
      <c r="C31" s="13">
        <v>0.02317919</v>
      </c>
      <c r="D31" s="13">
        <v>-0.004257126</v>
      </c>
      <c r="E31" s="13">
        <v>0.02656576</v>
      </c>
      <c r="F31" s="25">
        <v>-0.01164976</v>
      </c>
      <c r="G31" s="35">
        <v>0.009584655</v>
      </c>
    </row>
    <row r="32" spans="1:7" ht="12">
      <c r="A32" s="20" t="s">
        <v>40</v>
      </c>
      <c r="B32" s="29">
        <v>0.003522627</v>
      </c>
      <c r="C32" s="13">
        <v>0.07906437</v>
      </c>
      <c r="D32" s="13">
        <v>0.04093394</v>
      </c>
      <c r="E32" s="13">
        <v>0.05683855</v>
      </c>
      <c r="F32" s="25">
        <v>0.03456707</v>
      </c>
      <c r="G32" s="35">
        <v>0.04765215</v>
      </c>
    </row>
    <row r="33" spans="1:7" ht="12">
      <c r="A33" s="20" t="s">
        <v>41</v>
      </c>
      <c r="B33" s="29">
        <v>0.1123349</v>
      </c>
      <c r="C33" s="13">
        <v>0.07447439</v>
      </c>
      <c r="D33" s="13">
        <v>0.08504639</v>
      </c>
      <c r="E33" s="13">
        <v>0.0918068</v>
      </c>
      <c r="F33" s="25">
        <v>0.05534454</v>
      </c>
      <c r="G33" s="35">
        <v>0.08415359</v>
      </c>
    </row>
    <row r="34" spans="1:7" ht="12">
      <c r="A34" s="21" t="s">
        <v>42</v>
      </c>
      <c r="B34" s="31">
        <v>-0.00676315</v>
      </c>
      <c r="C34" s="15">
        <v>-0.00209288</v>
      </c>
      <c r="D34" s="15">
        <v>0.006497633</v>
      </c>
      <c r="E34" s="15">
        <v>0.01006061</v>
      </c>
      <c r="F34" s="27">
        <v>-0.007501741</v>
      </c>
      <c r="G34" s="37">
        <v>0.001512352</v>
      </c>
    </row>
    <row r="35" spans="1:7" ht="12.75" thickBot="1">
      <c r="A35" s="22" t="s">
        <v>43</v>
      </c>
      <c r="B35" s="32">
        <v>-0.001660099</v>
      </c>
      <c r="C35" s="16">
        <v>-0.001020171</v>
      </c>
      <c r="D35" s="16">
        <v>-0.001283654</v>
      </c>
      <c r="E35" s="16">
        <v>-0.002166554</v>
      </c>
      <c r="F35" s="28">
        <v>-0.004157462</v>
      </c>
      <c r="G35" s="38">
        <v>-0.001868891</v>
      </c>
    </row>
    <row r="36" spans="1:7" ht="12">
      <c r="A36" s="4" t="s">
        <v>44</v>
      </c>
      <c r="B36" s="3">
        <v>20.71228</v>
      </c>
      <c r="C36" s="3">
        <v>20.71228</v>
      </c>
      <c r="D36" s="3">
        <v>20.72449</v>
      </c>
      <c r="E36" s="3">
        <v>20.72754</v>
      </c>
      <c r="F36" s="3">
        <v>20.73975</v>
      </c>
      <c r="G36" s="3"/>
    </row>
    <row r="37" spans="1:6" ht="12">
      <c r="A37" s="4" t="s">
        <v>45</v>
      </c>
      <c r="B37" s="2">
        <v>0.2370199</v>
      </c>
      <c r="C37" s="2">
        <v>0.193278</v>
      </c>
      <c r="D37" s="2">
        <v>0.1515706</v>
      </c>
      <c r="E37" s="2">
        <v>0.1419067</v>
      </c>
      <c r="F37" s="2">
        <v>0.1174927</v>
      </c>
    </row>
    <row r="38" spans="1:7" ht="12">
      <c r="A38" s="4" t="s">
        <v>53</v>
      </c>
      <c r="B38" s="2">
        <v>0.0001635426</v>
      </c>
      <c r="C38" s="2">
        <v>-0.0001133656</v>
      </c>
      <c r="D38" s="2">
        <v>1.465659E-05</v>
      </c>
      <c r="E38" s="2">
        <v>-0.000151572</v>
      </c>
      <c r="F38" s="2">
        <v>0.0002754565</v>
      </c>
      <c r="G38" s="2">
        <v>0.0002947188</v>
      </c>
    </row>
    <row r="39" spans="1:7" ht="12.75" thickBot="1">
      <c r="A39" s="4" t="s">
        <v>54</v>
      </c>
      <c r="B39" s="2">
        <v>0.0001489728</v>
      </c>
      <c r="C39" s="2">
        <v>-9.604841E-05</v>
      </c>
      <c r="D39" s="2">
        <v>4.500344E-05</v>
      </c>
      <c r="E39" s="2">
        <v>-3.61377E-05</v>
      </c>
      <c r="F39" s="2">
        <v>0</v>
      </c>
      <c r="G39" s="2">
        <v>0.0007989776</v>
      </c>
    </row>
    <row r="40" spans="2:7" ht="12.75" thickBot="1">
      <c r="B40" s="7" t="s">
        <v>46</v>
      </c>
      <c r="C40" s="18">
        <v>-0.003755</v>
      </c>
      <c r="D40" s="17" t="s">
        <v>47</v>
      </c>
      <c r="E40" s="18">
        <v>3.116789</v>
      </c>
      <c r="F40" s="17" t="s">
        <v>48</v>
      </c>
      <c r="G40" s="8">
        <v>55.034897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6" width="13.140625" style="0" bestFit="1" customWidth="1"/>
    <col min="7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0.00227</v>
      </c>
      <c r="C4">
        <v>0.003755</v>
      </c>
      <c r="D4">
        <v>0.003753</v>
      </c>
      <c r="E4">
        <v>0.003755</v>
      </c>
      <c r="F4">
        <v>0.002071</v>
      </c>
      <c r="G4">
        <v>0.011702</v>
      </c>
    </row>
    <row r="5" spans="1:7" ht="12.75">
      <c r="A5" t="s">
        <v>13</v>
      </c>
      <c r="B5">
        <v>5.229847</v>
      </c>
      <c r="C5">
        <v>2.105866</v>
      </c>
      <c r="D5">
        <v>-1.723252</v>
      </c>
      <c r="E5">
        <v>-1.299153</v>
      </c>
      <c r="F5">
        <v>-4.038804</v>
      </c>
      <c r="G5">
        <v>2.445884</v>
      </c>
    </row>
    <row r="6" spans="1:7" ht="12.75">
      <c r="A6" t="s">
        <v>14</v>
      </c>
      <c r="B6" s="49">
        <v>-95.28488</v>
      </c>
      <c r="C6" s="49">
        <v>66.4477</v>
      </c>
      <c r="D6" s="49">
        <v>-8.712759</v>
      </c>
      <c r="E6" s="49">
        <v>89.21524</v>
      </c>
      <c r="F6" s="49">
        <v>-162.0111</v>
      </c>
      <c r="G6" s="49">
        <v>0.0006838451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3.788458</v>
      </c>
      <c r="C8" s="49">
        <v>0.5704726</v>
      </c>
      <c r="D8" s="49">
        <v>-0.006192407</v>
      </c>
      <c r="E8" s="49">
        <v>1.104338</v>
      </c>
      <c r="F8" s="49">
        <v>-2.677394</v>
      </c>
      <c r="G8" s="49">
        <v>0.5971768</v>
      </c>
    </row>
    <row r="9" spans="1:7" ht="12.75">
      <c r="A9" t="s">
        <v>17</v>
      </c>
      <c r="B9" s="49">
        <v>-0.0789797</v>
      </c>
      <c r="C9" s="49">
        <v>0.721441</v>
      </c>
      <c r="D9" s="49">
        <v>-0.2801968</v>
      </c>
      <c r="E9" s="49">
        <v>-0.08441759</v>
      </c>
      <c r="F9" s="49">
        <v>-1.157223</v>
      </c>
      <c r="G9" s="49">
        <v>-0.07914315</v>
      </c>
    </row>
    <row r="10" spans="1:7" ht="12.75">
      <c r="A10" t="s">
        <v>18</v>
      </c>
      <c r="B10" s="49">
        <v>-0.2132673</v>
      </c>
      <c r="C10" s="49">
        <v>0.9161655</v>
      </c>
      <c r="D10" s="49">
        <v>0.04031023</v>
      </c>
      <c r="E10" s="49">
        <v>0.1145001</v>
      </c>
      <c r="F10" s="49">
        <v>-0.7603989</v>
      </c>
      <c r="G10" s="49">
        <v>0.1257671</v>
      </c>
    </row>
    <row r="11" spans="1:7" ht="12.75">
      <c r="A11" t="s">
        <v>19</v>
      </c>
      <c r="B11" s="49">
        <v>2.078038</v>
      </c>
      <c r="C11" s="49">
        <v>1.436294</v>
      </c>
      <c r="D11" s="49">
        <v>1.394063</v>
      </c>
      <c r="E11" s="49">
        <v>0.9506813</v>
      </c>
      <c r="F11" s="49">
        <v>12.36101</v>
      </c>
      <c r="G11" s="49">
        <v>2.852721</v>
      </c>
    </row>
    <row r="12" spans="1:7" ht="12.75">
      <c r="A12" t="s">
        <v>20</v>
      </c>
      <c r="B12" s="49">
        <v>-0.01996204</v>
      </c>
      <c r="C12" s="49">
        <v>-0.02183598</v>
      </c>
      <c r="D12" s="49">
        <v>-0.2132232</v>
      </c>
      <c r="E12" s="49">
        <v>0.01770319</v>
      </c>
      <c r="F12" s="49">
        <v>-0.1287144</v>
      </c>
      <c r="G12" s="49">
        <v>-0.07226648</v>
      </c>
    </row>
    <row r="13" spans="1:7" ht="12.75">
      <c r="A13" t="s">
        <v>21</v>
      </c>
      <c r="B13" s="49">
        <v>-0.02602512</v>
      </c>
      <c r="C13" s="49">
        <v>-0.1274395</v>
      </c>
      <c r="D13" s="49">
        <v>-0.1551772</v>
      </c>
      <c r="E13" s="49">
        <v>-0.01143873</v>
      </c>
      <c r="F13" s="49">
        <v>-0.04728962</v>
      </c>
      <c r="G13" s="49">
        <v>-0.08079651</v>
      </c>
    </row>
    <row r="14" spans="1:7" ht="12.75">
      <c r="A14" t="s">
        <v>22</v>
      </c>
      <c r="B14" s="49">
        <v>0.06234734</v>
      </c>
      <c r="C14" s="49">
        <v>0.06952197</v>
      </c>
      <c r="D14" s="49">
        <v>0.01261193</v>
      </c>
      <c r="E14" s="49">
        <v>0.07236322</v>
      </c>
      <c r="F14" s="49">
        <v>0.1597844</v>
      </c>
      <c r="G14" s="49">
        <v>0.06745514</v>
      </c>
    </row>
    <row r="15" spans="1:7" ht="12.75">
      <c r="A15" t="s">
        <v>23</v>
      </c>
      <c r="B15" s="49">
        <v>-0.429176</v>
      </c>
      <c r="C15" s="49">
        <v>-0.1458651</v>
      </c>
      <c r="D15" s="49">
        <v>-0.1172673</v>
      </c>
      <c r="E15" s="49">
        <v>-0.1952545</v>
      </c>
      <c r="F15" s="49">
        <v>-0.4534191</v>
      </c>
      <c r="G15" s="49">
        <v>-0.2328987</v>
      </c>
    </row>
    <row r="16" spans="1:7" ht="12.75">
      <c r="A16" t="s">
        <v>24</v>
      </c>
      <c r="B16" s="49">
        <v>-0.01484971</v>
      </c>
      <c r="C16" s="49">
        <v>-0.02651364</v>
      </c>
      <c r="D16" s="49">
        <v>-0.01593316</v>
      </c>
      <c r="E16" s="49">
        <v>-0.04006348</v>
      </c>
      <c r="F16" s="49">
        <v>-0.04356872</v>
      </c>
      <c r="G16" s="49">
        <v>-0.02779634</v>
      </c>
    </row>
    <row r="17" spans="1:7" ht="12.75">
      <c r="A17" t="s">
        <v>25</v>
      </c>
      <c r="B17" s="49">
        <v>-0.01850823</v>
      </c>
      <c r="C17" s="49">
        <v>-0.02238015</v>
      </c>
      <c r="D17" s="49">
        <v>-0.02038157</v>
      </c>
      <c r="E17" s="49">
        <v>-0.02370427</v>
      </c>
      <c r="F17" s="49">
        <v>-0.01647377</v>
      </c>
      <c r="G17" s="49">
        <v>-0.02086851</v>
      </c>
    </row>
    <row r="18" spans="1:7" ht="12.75">
      <c r="A18" t="s">
        <v>26</v>
      </c>
      <c r="B18" s="49">
        <v>0.05587817</v>
      </c>
      <c r="C18" s="49">
        <v>0.01948168</v>
      </c>
      <c r="D18" s="49">
        <v>0.0519657</v>
      </c>
      <c r="E18" s="49">
        <v>0.01561969</v>
      </c>
      <c r="F18" s="49">
        <v>0.04168845</v>
      </c>
      <c r="G18" s="49">
        <v>0.03461149</v>
      </c>
    </row>
    <row r="19" spans="1:7" ht="12.75">
      <c r="A19" t="s">
        <v>27</v>
      </c>
      <c r="B19" s="49">
        <v>-0.2103976</v>
      </c>
      <c r="C19" s="49">
        <v>-0.2011092</v>
      </c>
      <c r="D19" s="49">
        <v>-0.2022391</v>
      </c>
      <c r="E19" s="49">
        <v>-0.1996889</v>
      </c>
      <c r="F19" s="49">
        <v>-0.1448012</v>
      </c>
      <c r="G19" s="49">
        <v>-0.1949159</v>
      </c>
    </row>
    <row r="20" spans="1:7" ht="12.75">
      <c r="A20" t="s">
        <v>28</v>
      </c>
      <c r="B20" s="49">
        <v>-0.003839948</v>
      </c>
      <c r="C20" s="49">
        <v>-0.0003068753</v>
      </c>
      <c r="D20" s="49">
        <v>0.002405304</v>
      </c>
      <c r="E20" s="49">
        <v>0.001220096</v>
      </c>
      <c r="F20" s="49">
        <v>-0.004895769</v>
      </c>
      <c r="G20" s="49">
        <v>-0.0004101802</v>
      </c>
    </row>
    <row r="21" spans="1:7" ht="12.75">
      <c r="A21" t="s">
        <v>29</v>
      </c>
      <c r="B21" s="49">
        <v>-88.63733</v>
      </c>
      <c r="C21" s="49">
        <v>56.77993</v>
      </c>
      <c r="D21" s="49">
        <v>-26.4429</v>
      </c>
      <c r="E21" s="49">
        <v>21.0258</v>
      </c>
      <c r="F21" s="49">
        <v>4.040542</v>
      </c>
      <c r="G21" s="49">
        <v>0.00831961</v>
      </c>
    </row>
    <row r="22" spans="1:7" ht="12.75">
      <c r="A22" t="s">
        <v>30</v>
      </c>
      <c r="B22" s="49">
        <v>104.6007</v>
      </c>
      <c r="C22" s="49">
        <v>42.11758</v>
      </c>
      <c r="D22" s="49">
        <v>-34.46518</v>
      </c>
      <c r="E22" s="49">
        <v>-25.98311</v>
      </c>
      <c r="F22" s="49">
        <v>-80.77785</v>
      </c>
      <c r="G22" s="49">
        <v>0</v>
      </c>
    </row>
    <row r="23" spans="1:7" ht="12.75">
      <c r="A23" t="s">
        <v>31</v>
      </c>
      <c r="B23" s="49">
        <v>2.689807</v>
      </c>
      <c r="C23" s="49">
        <v>-1.897999</v>
      </c>
      <c r="D23" s="49">
        <v>-0.4128746</v>
      </c>
      <c r="E23" s="49">
        <v>-1.523841</v>
      </c>
      <c r="F23" s="49">
        <v>6.531582</v>
      </c>
      <c r="G23" s="49">
        <v>0.3354216</v>
      </c>
    </row>
    <row r="24" spans="1:7" ht="12.75">
      <c r="A24" t="s">
        <v>32</v>
      </c>
      <c r="B24" s="49">
        <v>0.9474572</v>
      </c>
      <c r="C24" s="49">
        <v>3.688557</v>
      </c>
      <c r="D24" s="49">
        <v>2.775663</v>
      </c>
      <c r="E24" s="49">
        <v>1.690696</v>
      </c>
      <c r="F24" s="49">
        <v>1.589712</v>
      </c>
      <c r="G24" s="49">
        <v>2.310947</v>
      </c>
    </row>
    <row r="25" spans="1:7" ht="12.75">
      <c r="A25" t="s">
        <v>33</v>
      </c>
      <c r="B25" s="49">
        <v>0.597995</v>
      </c>
      <c r="C25" s="49">
        <v>-0.535161</v>
      </c>
      <c r="D25" s="49">
        <v>-0.07889108</v>
      </c>
      <c r="E25" s="49">
        <v>-0.8843131</v>
      </c>
      <c r="F25" s="49">
        <v>-1.594864</v>
      </c>
      <c r="G25" s="49">
        <v>-0.4852887</v>
      </c>
    </row>
    <row r="26" spans="1:7" ht="12.75">
      <c r="A26" t="s">
        <v>34</v>
      </c>
      <c r="B26" s="49">
        <v>0.3276151</v>
      </c>
      <c r="C26" s="49">
        <v>-0.1734901</v>
      </c>
      <c r="D26" s="49">
        <v>-0.3877027</v>
      </c>
      <c r="E26" s="49">
        <v>-0.0279937</v>
      </c>
      <c r="F26" s="49">
        <v>1.334589</v>
      </c>
      <c r="G26" s="49">
        <v>0.08298599</v>
      </c>
    </row>
    <row r="27" spans="1:7" ht="12.75">
      <c r="A27" t="s">
        <v>35</v>
      </c>
      <c r="B27" s="49">
        <v>0.1636864</v>
      </c>
      <c r="C27" s="49">
        <v>0.08553686</v>
      </c>
      <c r="D27" s="49">
        <v>-0.0607615</v>
      </c>
      <c r="E27" s="49">
        <v>-0.07861984</v>
      </c>
      <c r="F27" s="49">
        <v>0.416698</v>
      </c>
      <c r="G27" s="49">
        <v>0.06617152</v>
      </c>
    </row>
    <row r="28" spans="1:7" ht="12.75">
      <c r="A28" t="s">
        <v>36</v>
      </c>
      <c r="B28" s="49">
        <v>0.06348798</v>
      </c>
      <c r="C28" s="49">
        <v>0.6573645</v>
      </c>
      <c r="D28" s="49">
        <v>0.296851</v>
      </c>
      <c r="E28" s="49">
        <v>0.2802649</v>
      </c>
      <c r="F28" s="49">
        <v>0.1424756</v>
      </c>
      <c r="G28" s="49">
        <v>0.325189</v>
      </c>
    </row>
    <row r="29" spans="1:7" ht="12.75">
      <c r="A29" t="s">
        <v>37</v>
      </c>
      <c r="B29" s="49">
        <v>0.08002255</v>
      </c>
      <c r="C29" s="49">
        <v>-0.01679595</v>
      </c>
      <c r="D29" s="49">
        <v>-0.02455169</v>
      </c>
      <c r="E29" s="49">
        <v>0.06248173</v>
      </c>
      <c r="F29" s="49">
        <v>-0.1056819</v>
      </c>
      <c r="G29" s="49">
        <v>0.002696878</v>
      </c>
    </row>
    <row r="30" spans="1:7" ht="12.75">
      <c r="A30" t="s">
        <v>38</v>
      </c>
      <c r="B30" s="49">
        <v>0.0439531</v>
      </c>
      <c r="C30" s="49">
        <v>0.01268353</v>
      </c>
      <c r="D30" s="49">
        <v>0.0297214</v>
      </c>
      <c r="E30" s="49">
        <v>0.04069045</v>
      </c>
      <c r="F30" s="49">
        <v>0.28603</v>
      </c>
      <c r="G30" s="49">
        <v>0.06436197</v>
      </c>
    </row>
    <row r="31" spans="1:7" ht="12.75">
      <c r="A31" t="s">
        <v>39</v>
      </c>
      <c r="B31" s="49">
        <v>0.001255854</v>
      </c>
      <c r="C31" s="49">
        <v>0.02317919</v>
      </c>
      <c r="D31" s="49">
        <v>-0.004257126</v>
      </c>
      <c r="E31" s="49">
        <v>0.02656576</v>
      </c>
      <c r="F31" s="49">
        <v>-0.01164976</v>
      </c>
      <c r="G31" s="49">
        <v>0.009584655</v>
      </c>
    </row>
    <row r="32" spans="1:7" ht="12.75">
      <c r="A32" t="s">
        <v>40</v>
      </c>
      <c r="B32" s="49">
        <v>0.003522627</v>
      </c>
      <c r="C32" s="49">
        <v>0.07906437</v>
      </c>
      <c r="D32" s="49">
        <v>0.04093394</v>
      </c>
      <c r="E32" s="49">
        <v>0.05683855</v>
      </c>
      <c r="F32" s="49">
        <v>0.03456707</v>
      </c>
      <c r="G32" s="49">
        <v>0.04765215</v>
      </c>
    </row>
    <row r="33" spans="1:7" ht="12.75">
      <c r="A33" t="s">
        <v>41</v>
      </c>
      <c r="B33" s="49">
        <v>0.1123349</v>
      </c>
      <c r="C33" s="49">
        <v>0.07447439</v>
      </c>
      <c r="D33" s="49">
        <v>0.08504639</v>
      </c>
      <c r="E33" s="49">
        <v>0.0918068</v>
      </c>
      <c r="F33" s="49">
        <v>0.05534454</v>
      </c>
      <c r="G33" s="49">
        <v>0.08415359</v>
      </c>
    </row>
    <row r="34" spans="1:7" ht="12.75">
      <c r="A34" t="s">
        <v>42</v>
      </c>
      <c r="B34" s="49">
        <v>-0.00676315</v>
      </c>
      <c r="C34" s="49">
        <v>-0.00209288</v>
      </c>
      <c r="D34" s="49">
        <v>0.006497633</v>
      </c>
      <c r="E34" s="49">
        <v>0.01006061</v>
      </c>
      <c r="F34" s="49">
        <v>-0.007501741</v>
      </c>
      <c r="G34" s="49">
        <v>0.001512352</v>
      </c>
    </row>
    <row r="35" spans="1:7" ht="12.75">
      <c r="A35" t="s">
        <v>43</v>
      </c>
      <c r="B35" s="49">
        <v>-0.001660099</v>
      </c>
      <c r="C35" s="49">
        <v>-0.001020171</v>
      </c>
      <c r="D35" s="49">
        <v>-0.001283654</v>
      </c>
      <c r="E35" s="49">
        <v>-0.002166554</v>
      </c>
      <c r="F35" s="49">
        <v>-0.004157462</v>
      </c>
      <c r="G35" s="49">
        <v>-0.001868891</v>
      </c>
    </row>
    <row r="36" spans="1:6" ht="12.75">
      <c r="A36" t="s">
        <v>44</v>
      </c>
      <c r="B36" s="49">
        <v>20.71228</v>
      </c>
      <c r="C36" s="49">
        <v>20.71228</v>
      </c>
      <c r="D36" s="49">
        <v>20.72449</v>
      </c>
      <c r="E36" s="49">
        <v>20.72754</v>
      </c>
      <c r="F36" s="49">
        <v>20.73975</v>
      </c>
    </row>
    <row r="37" spans="1:6" ht="12.75">
      <c r="A37" t="s">
        <v>45</v>
      </c>
      <c r="B37" s="49">
        <v>0.2370199</v>
      </c>
      <c r="C37" s="49">
        <v>0.193278</v>
      </c>
      <c r="D37" s="49">
        <v>0.1515706</v>
      </c>
      <c r="E37" s="49">
        <v>0.1419067</v>
      </c>
      <c r="F37" s="49">
        <v>0.1174927</v>
      </c>
    </row>
    <row r="38" spans="1:7" ht="12.75">
      <c r="A38" t="s">
        <v>55</v>
      </c>
      <c r="B38" s="49">
        <v>0.0001635426</v>
      </c>
      <c r="C38" s="49">
        <v>-0.0001133656</v>
      </c>
      <c r="D38" s="49">
        <v>1.465659E-05</v>
      </c>
      <c r="E38" s="49">
        <v>-0.000151572</v>
      </c>
      <c r="F38" s="49">
        <v>0.0002754565</v>
      </c>
      <c r="G38" s="49">
        <v>0.0002947188</v>
      </c>
    </row>
    <row r="39" spans="1:7" ht="12.75">
      <c r="A39" t="s">
        <v>56</v>
      </c>
      <c r="B39" s="49">
        <v>0.0001489728</v>
      </c>
      <c r="C39" s="49">
        <v>-9.604841E-05</v>
      </c>
      <c r="D39" s="49">
        <v>4.500344E-05</v>
      </c>
      <c r="E39" s="49">
        <v>-3.61377E-05</v>
      </c>
      <c r="F39" s="49">
        <v>0</v>
      </c>
      <c r="G39" s="49">
        <v>0.0007989776</v>
      </c>
    </row>
    <row r="40" spans="2:7" ht="12.75">
      <c r="B40" t="s">
        <v>46</v>
      </c>
      <c r="C40">
        <v>-0.003755</v>
      </c>
      <c r="D40" t="s">
        <v>47</v>
      </c>
      <c r="E40">
        <v>3.116789</v>
      </c>
      <c r="F40" t="s">
        <v>48</v>
      </c>
      <c r="G40">
        <v>55.034897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0.0001635425618570489</v>
      </c>
      <c r="C50">
        <f>-0.017/(C7*C7+C22*C22)*(C21*C22+C6*C7)</f>
        <v>-0.00011336562266944694</v>
      </c>
      <c r="D50">
        <f>-0.017/(D7*D7+D22*D22)*(D21*D22+D6*D7)</f>
        <v>1.4656585119556358E-05</v>
      </c>
      <c r="E50">
        <f>-0.017/(E7*E7+E22*E22)*(E21*E22+E6*E7)</f>
        <v>-0.00015157201103937917</v>
      </c>
      <c r="F50">
        <f>-0.017/(F7*F7+F22*F22)*(F21*F22+F6*F7)</f>
        <v>0.0002754563819731595</v>
      </c>
      <c r="G50">
        <f>(B50*B$4+C50*C$4+D50*D$4+E50*E$4+F50*F$4)/SUM(B$4:F$4)</f>
        <v>1.2029811964670605E-07</v>
      </c>
    </row>
    <row r="51" spans="1:7" ht="12.75">
      <c r="A51" t="s">
        <v>59</v>
      </c>
      <c r="B51">
        <f>-0.017/(B7*B7+B22*B22)*(B21*B7-B6*B22)</f>
        <v>0.00014897279435499596</v>
      </c>
      <c r="C51">
        <f>-0.017/(C7*C7+C22*C22)*(C21*C7-C6*C22)</f>
        <v>-9.604841243179698E-05</v>
      </c>
      <c r="D51">
        <f>-0.017/(D7*D7+D22*D22)*(D21*D7-D6*D22)</f>
        <v>4.5003444184433087E-05</v>
      </c>
      <c r="E51">
        <f>-0.017/(E7*E7+E22*E22)*(E21*E7-E6*E22)</f>
        <v>-3.613769122357574E-05</v>
      </c>
      <c r="F51">
        <f>-0.017/(F7*F7+F22*F22)*(F21*F7-F6*F22)</f>
        <v>-4.643843969542943E-06</v>
      </c>
      <c r="G51">
        <f>(B51*B$4+C51*C$4+D51*D$4+E51*E$4+F51*F$4)/SUM(B$4:F$4)</f>
        <v>6.985062312036676E-08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10000.025748948441</v>
      </c>
      <c r="C62">
        <f>C7+(2/0.017)*(C8*C50-C23*C51)</f>
        <v>9999.970944497381</v>
      </c>
      <c r="D62">
        <f>D7+(2/0.017)*(D8*D50-D23*D51)</f>
        <v>10000.00217529641</v>
      </c>
      <c r="E62">
        <f>E7+(2/0.017)*(E8*E50-E23*E51)</f>
        <v>9999.973828843875</v>
      </c>
      <c r="F62">
        <f>F7+(2/0.017)*(F8*F50-F23*F51)</f>
        <v>9999.91680310392</v>
      </c>
    </row>
    <row r="63" spans="1:6" ht="12.75">
      <c r="A63" t="s">
        <v>67</v>
      </c>
      <c r="B63">
        <f>B8+(3/0.017)*(B9*B50-B24*B51)</f>
        <v>3.7612706078079183</v>
      </c>
      <c r="C63">
        <f>C8+(3/0.017)*(C9*C50-C24*C51)</f>
        <v>0.618559676911163</v>
      </c>
      <c r="D63">
        <f>D8+(3/0.017)*(D9*D50-D24*D51)</f>
        <v>-0.02896084049612766</v>
      </c>
      <c r="E63">
        <f>E8+(3/0.017)*(E9*E50-E24*E51)</f>
        <v>1.1173779753913529</v>
      </c>
      <c r="F63">
        <f>F8+(3/0.017)*(F9*F50-F24*F51)</f>
        <v>-2.732343779923226</v>
      </c>
    </row>
    <row r="64" spans="1:6" ht="12.75">
      <c r="A64" t="s">
        <v>68</v>
      </c>
      <c r="B64">
        <f>B9+(4/0.017)*(B10*B50-B25*B51)</f>
        <v>-0.10814752747356508</v>
      </c>
      <c r="C64">
        <f>C9+(4/0.017)*(C10*C50-C25*C51)</f>
        <v>0.684908520747958</v>
      </c>
      <c r="D64">
        <f>D9+(4/0.017)*(D10*D50-D25*D51)</f>
        <v>-0.2792224045570321</v>
      </c>
      <c r="E64">
        <f>E9+(4/0.017)*(E10*E50-E25*E51)</f>
        <v>-0.09602042392328779</v>
      </c>
      <c r="F64">
        <f>F9+(4/0.017)*(F10*F50-F25*F51)</f>
        <v>-1.2082495951574144</v>
      </c>
    </row>
    <row r="65" spans="1:6" ht="12.75">
      <c r="A65" t="s">
        <v>69</v>
      </c>
      <c r="B65">
        <f>B10+(5/0.017)*(B11*B50-B26*B51)</f>
        <v>-0.1276667349304686</v>
      </c>
      <c r="C65">
        <f>C10+(5/0.017)*(C11*C50-C26*C51)</f>
        <v>0.8633743787282281</v>
      </c>
      <c r="D65">
        <f>D10+(5/0.017)*(D11*D50-D26*D51)</f>
        <v>0.05145145348268474</v>
      </c>
      <c r="E65">
        <f>E10+(5/0.017)*(E11*E50-E26*E51)</f>
        <v>0.07182118700431273</v>
      </c>
      <c r="F65">
        <f>F10+(5/0.017)*(F11*F50-F26*F51)</f>
        <v>0.24287072212162153</v>
      </c>
    </row>
    <row r="66" spans="1:6" ht="12.75">
      <c r="A66" t="s">
        <v>70</v>
      </c>
      <c r="B66">
        <f>B11+(6/0.017)*(B12*B50-B27*B51)</f>
        <v>2.0682793657997403</v>
      </c>
      <c r="C66">
        <f>C11+(6/0.017)*(C12*C50-C27*C51)</f>
        <v>1.4400673396741288</v>
      </c>
      <c r="D66">
        <f>D11+(6/0.017)*(D12*D50-D27*D51)</f>
        <v>1.39392512451537</v>
      </c>
      <c r="E66">
        <f>E11+(6/0.017)*(E12*E50-E27*E51)</f>
        <v>0.9487314949604426</v>
      </c>
      <c r="F66">
        <f>F11+(6/0.017)*(F12*F50-F27*F51)</f>
        <v>12.349179368551496</v>
      </c>
    </row>
    <row r="67" spans="1:6" ht="12.75">
      <c r="A67" t="s">
        <v>71</v>
      </c>
      <c r="B67">
        <f>B12+(7/0.017)*(B13*B50-B28*B51)</f>
        <v>-0.025609062123643445</v>
      </c>
      <c r="C67">
        <f>C12+(7/0.017)*(C13*C50-C28*C51)</f>
        <v>0.010111227305260876</v>
      </c>
      <c r="D67">
        <f>D12+(7/0.017)*(D13*D50-D28*D51)</f>
        <v>-0.21966059980882666</v>
      </c>
      <c r="E67">
        <f>E12+(7/0.017)*(E13*E50-E28*E51)</f>
        <v>0.0225875090639941</v>
      </c>
      <c r="F67">
        <f>F12+(7/0.017)*(F13*F50-F28*F51)</f>
        <v>-0.13380570307173706</v>
      </c>
    </row>
    <row r="68" spans="1:6" ht="12.75">
      <c r="A68" t="s">
        <v>72</v>
      </c>
      <c r="B68">
        <f>B13+(8/0.017)*(B14*B50-B29*B51)</f>
        <v>-0.026836761965336433</v>
      </c>
      <c r="C68">
        <f>C13+(8/0.017)*(C14*C50-C29*C51)</f>
        <v>-0.13190755917696023</v>
      </c>
      <c r="D68">
        <f>D13+(8/0.017)*(D14*D50-D29*D51)</f>
        <v>-0.15457025485359274</v>
      </c>
      <c r="E68">
        <f>E13+(8/0.017)*(E14*E50-E29*E51)</f>
        <v>-0.01553769155992009</v>
      </c>
      <c r="F68">
        <f>F13+(8/0.017)*(F14*F50-F29*F51)</f>
        <v>-0.026808272957295404</v>
      </c>
    </row>
    <row r="69" spans="1:6" ht="12.75">
      <c r="A69" t="s">
        <v>73</v>
      </c>
      <c r="B69">
        <f>B14+(9/0.017)*(B15*B50-B30*B51)</f>
        <v>0.02172220894728656</v>
      </c>
      <c r="C69">
        <f>C14+(9/0.017)*(C15*C50-C30*C51)</f>
        <v>0.07892131630999706</v>
      </c>
      <c r="D69">
        <f>D14+(9/0.017)*(D15*D50-D30*D51)</f>
        <v>0.010993886954613891</v>
      </c>
      <c r="E69">
        <f>E14+(9/0.017)*(E15*E50-E30*E51)</f>
        <v>0.08880970148976655</v>
      </c>
      <c r="F69">
        <f>F14+(9/0.017)*(F15*F50-F30*F51)</f>
        <v>0.09436556735198466</v>
      </c>
    </row>
    <row r="70" spans="1:6" ht="12.75">
      <c r="A70" t="s">
        <v>74</v>
      </c>
      <c r="B70">
        <f>B15+(10/0.017)*(B16*B50-B31*B51)</f>
        <v>-0.43071461629171537</v>
      </c>
      <c r="C70">
        <f>C15+(10/0.017)*(C16*C50-C31*C51)</f>
        <v>-0.14278741781835969</v>
      </c>
      <c r="D70">
        <f>D15+(10/0.017)*(D16*D50-D31*D51)</f>
        <v>-0.11729197081378613</v>
      </c>
      <c r="E70">
        <f>E15+(10/0.017)*(E16*E50-E31*E51)</f>
        <v>-0.191117719138332</v>
      </c>
      <c r="F70">
        <f>F15+(10/0.017)*(F16*F50-F31*F51)</f>
        <v>-0.4605105009683084</v>
      </c>
    </row>
    <row r="71" spans="1:6" ht="12.75">
      <c r="A71" t="s">
        <v>75</v>
      </c>
      <c r="B71">
        <f>B16+(11/0.017)*(B17*B50-B32*B51)</f>
        <v>-0.017147842253546958</v>
      </c>
      <c r="C71">
        <f>C16+(11/0.017)*(C17*C50-C32*C51)</f>
        <v>-0.019958192032666827</v>
      </c>
      <c r="D71">
        <f>D16+(11/0.017)*(D17*D50-D32*D51)</f>
        <v>-0.017318443382103258</v>
      </c>
      <c r="E71">
        <f>E16+(11/0.017)*(E17*E50-E32*E51)</f>
        <v>-0.03640959198354246</v>
      </c>
      <c r="F71">
        <f>F16+(11/0.017)*(F17*F50-F32*F51)</f>
        <v>-0.046401078295472395</v>
      </c>
    </row>
    <row r="72" spans="1:6" ht="12.75">
      <c r="A72" t="s">
        <v>76</v>
      </c>
      <c r="B72">
        <f>B17+(12/0.017)*(B18*B50-B33*B51)</f>
        <v>-0.023870384034992004</v>
      </c>
      <c r="C72">
        <f>C17+(12/0.017)*(C18*C50-C33*C51)</f>
        <v>-0.018889848252367353</v>
      </c>
      <c r="D72">
        <f>D17+(12/0.017)*(D18*D50-D33*D51)</f>
        <v>-0.02254562230125073</v>
      </c>
      <c r="E72">
        <f>E17+(12/0.017)*(E18*E50-E33*E51)</f>
        <v>-0.0230335561419909</v>
      </c>
      <c r="F72">
        <f>F17+(12/0.017)*(F18*F50-F33*F51)</f>
        <v>-0.008186456342074053</v>
      </c>
    </row>
    <row r="73" spans="1:6" ht="12.75">
      <c r="A73" t="s">
        <v>77</v>
      </c>
      <c r="B73">
        <f>B18+(13/0.017)*(B19*B50-B34*B51)</f>
        <v>0.030335894525904454</v>
      </c>
      <c r="C73">
        <f>C18+(13/0.017)*(C19*C50-C34*C51)</f>
        <v>0.03676239026205135</v>
      </c>
      <c r="D73">
        <f>D18+(13/0.017)*(D19*D50-D34*D51)</f>
        <v>0.049475396716465544</v>
      </c>
      <c r="E73">
        <f>E18+(13/0.017)*(E19*E50-E34*E51)</f>
        <v>0.039043254696955874</v>
      </c>
      <c r="F73">
        <f>F18+(13/0.017)*(F19*F50-F34*F51)</f>
        <v>0.011160434091942052</v>
      </c>
    </row>
    <row r="74" spans="1:6" ht="12.75">
      <c r="A74" t="s">
        <v>78</v>
      </c>
      <c r="B74">
        <f>B19+(14/0.017)*(B20*B50-B35*B51)</f>
        <v>-0.21071110557937334</v>
      </c>
      <c r="C74">
        <f>C19+(14/0.017)*(C20*C50-C35*C51)</f>
        <v>-0.20116124433746446</v>
      </c>
      <c r="D74">
        <f>D19+(14/0.017)*(D20*D50-D35*D51)</f>
        <v>-0.20216249332262487</v>
      </c>
      <c r="E74">
        <f>E19+(14/0.017)*(E20*E50-E35*E51)</f>
        <v>-0.1999056748996431</v>
      </c>
      <c r="F74">
        <f>F19+(14/0.017)*(F20*F50-F35*F51)</f>
        <v>-0.14592768728751476</v>
      </c>
    </row>
    <row r="75" spans="1:6" ht="12.75">
      <c r="A75" t="s">
        <v>79</v>
      </c>
      <c r="B75" s="49">
        <f>B20</f>
        <v>-0.003839948</v>
      </c>
      <c r="C75" s="49">
        <f>C20</f>
        <v>-0.0003068753</v>
      </c>
      <c r="D75" s="49">
        <f>D20</f>
        <v>0.002405304</v>
      </c>
      <c r="E75" s="49">
        <f>E20</f>
        <v>0.001220096</v>
      </c>
      <c r="F75" s="49">
        <f>F20</f>
        <v>-0.004895769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104.71885001202796</v>
      </c>
      <c r="C82">
        <f>C22+(2/0.017)*(C8*C51+C23*C50)</f>
        <v>42.13644762951707</v>
      </c>
      <c r="D82">
        <f>D22+(2/0.017)*(D8*D51+D23*D50)</f>
        <v>-34.46592470721898</v>
      </c>
      <c r="E82">
        <f>E22+(2/0.017)*(E8*E51+E23*E50)</f>
        <v>-25.960631950679552</v>
      </c>
      <c r="F82">
        <f>F22+(2/0.017)*(F8*F51+F23*F50)</f>
        <v>-80.56472066514564</v>
      </c>
    </row>
    <row r="83" spans="1:6" ht="12.75">
      <c r="A83" t="s">
        <v>82</v>
      </c>
      <c r="B83">
        <f>B23+(3/0.017)*(B9*B51+B24*B50)</f>
        <v>2.715074720787927</v>
      </c>
      <c r="C83">
        <f>C23+(3/0.017)*(C9*C51+C24*C50)</f>
        <v>-1.9840193806652862</v>
      </c>
      <c r="D83">
        <f>D23+(3/0.017)*(D9*D51+D24*D50)</f>
        <v>-0.4079207317694271</v>
      </c>
      <c r="E83">
        <f>E23+(3/0.017)*(E9*E51+E24*E50)</f>
        <v>-1.5685253887014663</v>
      </c>
      <c r="F83">
        <f>F23+(3/0.017)*(F9*F51+F24*F50)</f>
        <v>6.609806166873403</v>
      </c>
    </row>
    <row r="84" spans="1:6" ht="12.75">
      <c r="A84" t="s">
        <v>83</v>
      </c>
      <c r="B84">
        <f>B24+(4/0.017)*(B10*B51+B25*B50)</f>
        <v>0.9629928726240378</v>
      </c>
      <c r="C84">
        <f>C24+(4/0.017)*(C10*C51+C25*C50)</f>
        <v>3.6821270278102634</v>
      </c>
      <c r="D84">
        <f>D24+(4/0.017)*(D10*D51+D25*D50)</f>
        <v>2.7758177824368646</v>
      </c>
      <c r="E84">
        <f>E24+(4/0.017)*(E10*E51+E25*E50)</f>
        <v>1.7212605519286115</v>
      </c>
      <c r="F84">
        <f>F24+(4/0.017)*(F10*F51+F25*F50)</f>
        <v>1.487174519215758</v>
      </c>
    </row>
    <row r="85" spans="1:6" ht="12.75">
      <c r="A85" t="s">
        <v>84</v>
      </c>
      <c r="B85">
        <f>B25+(5/0.017)*(B11*B51+B26*B50)</f>
        <v>0.7048038648214472</v>
      </c>
      <c r="C85">
        <f>C25+(5/0.017)*(C11*C51+C26*C50)</f>
        <v>-0.5699509839034796</v>
      </c>
      <c r="D85">
        <f>D25+(5/0.017)*(D11*D51+D26*D50)</f>
        <v>-0.062110127415749554</v>
      </c>
      <c r="E85">
        <f>E25+(5/0.017)*(E11*E51+E26*E50)</f>
        <v>-0.8931696781958807</v>
      </c>
      <c r="F85">
        <f>F25+(5/0.017)*(F11*F51+F26*F50)</f>
        <v>-1.5036232777602303</v>
      </c>
    </row>
    <row r="86" spans="1:6" ht="12.75">
      <c r="A86" t="s">
        <v>85</v>
      </c>
      <c r="B86">
        <f>B26+(6/0.017)*(B12*B51+B27*B50)</f>
        <v>0.3360136502296464</v>
      </c>
      <c r="C86">
        <f>C26+(6/0.017)*(C12*C51+C27*C50)</f>
        <v>-0.1761723217113636</v>
      </c>
      <c r="D86">
        <f>D26+(6/0.017)*(D12*D51+D27*D50)</f>
        <v>-0.39140375922709464</v>
      </c>
      <c r="E86">
        <f>E26+(6/0.017)*(E12*E51+E27*E50)</f>
        <v>-0.024013647702646378</v>
      </c>
      <c r="F86">
        <f>F26+(6/0.017)*(F12*F51+F27*F50)</f>
        <v>1.3753113010749476</v>
      </c>
    </row>
    <row r="87" spans="1:6" ht="12.75">
      <c r="A87" t="s">
        <v>86</v>
      </c>
      <c r="B87">
        <f>B27+(7/0.017)*(B13*B51+B28*B50)</f>
        <v>0.16636532143091384</v>
      </c>
      <c r="C87">
        <f>C27+(7/0.017)*(C13*C51+C28*C50)</f>
        <v>0.05989125885586391</v>
      </c>
      <c r="D87">
        <f>D27+(7/0.017)*(D13*D51+D28*D50)</f>
        <v>-0.06184554738629402</v>
      </c>
      <c r="E87">
        <f>E27+(7/0.017)*(E13*E51+E28*E50)</f>
        <v>-0.09594152332753791</v>
      </c>
      <c r="F87">
        <f>F27+(7/0.017)*(F13*F51+F28*F50)</f>
        <v>0.4329484666108705</v>
      </c>
    </row>
    <row r="88" spans="1:6" ht="12.75">
      <c r="A88" t="s">
        <v>87</v>
      </c>
      <c r="B88">
        <f>B28+(8/0.017)*(B14*B51+B29*B50)</f>
        <v>0.07401746249116932</v>
      </c>
      <c r="C88">
        <f>C28+(8/0.017)*(C14*C51+C29*C50)</f>
        <v>0.6551181981093853</v>
      </c>
      <c r="D88">
        <f>D28+(8/0.017)*(D14*D51+D29*D50)</f>
        <v>0.2969487582839995</v>
      </c>
      <c r="E88">
        <f>E28+(8/0.017)*(E14*E51+E29*E50)</f>
        <v>0.27457759592017733</v>
      </c>
      <c r="F88">
        <f>F28+(8/0.017)*(F14*F51+F29*F50)</f>
        <v>0.1284272387593335</v>
      </c>
    </row>
    <row r="89" spans="1:6" ht="12.75">
      <c r="A89" t="s">
        <v>88</v>
      </c>
      <c r="B89">
        <f>B29+(9/0.017)*(B15*B51+B30*B50)</f>
        <v>0.049979837721713744</v>
      </c>
      <c r="C89">
        <f>C29+(9/0.017)*(C15*C51+C30*C50)</f>
        <v>-0.010140060878060103</v>
      </c>
      <c r="D89">
        <f>D29+(9/0.017)*(D15*D51+D30*D50)</f>
        <v>-0.02711500549712536</v>
      </c>
      <c r="E89">
        <f>E29+(9/0.017)*(E15*E51+E30*E50)</f>
        <v>0.06295211949704396</v>
      </c>
      <c r="F89">
        <f>F29+(9/0.017)*(F15*F51+F30*F50)</f>
        <v>-0.06285545479994467</v>
      </c>
    </row>
    <row r="90" spans="1:6" ht="12.75">
      <c r="A90" t="s">
        <v>89</v>
      </c>
      <c r="B90">
        <f>B30+(10/0.017)*(B16*B51+B31*B50)</f>
        <v>0.0427726192861277</v>
      </c>
      <c r="C90">
        <f>C30+(10/0.017)*(C16*C51+C31*C50)</f>
        <v>0.01263580630733222</v>
      </c>
      <c r="D90">
        <f>D30+(10/0.017)*(D16*D51+D31*D50)</f>
        <v>0.029262904702161575</v>
      </c>
      <c r="E90">
        <f>E30+(10/0.017)*(E16*E51+E31*E50)</f>
        <v>0.039173494706819065</v>
      </c>
      <c r="F90">
        <f>F30+(10/0.017)*(F16*F51+F31*F50)</f>
        <v>0.28426136799833945</v>
      </c>
    </row>
    <row r="91" spans="1:6" ht="12.75">
      <c r="A91" t="s">
        <v>90</v>
      </c>
      <c r="B91">
        <f>B31+(11/0.017)*(B17*B51+B32*B50)</f>
        <v>-0.00015546107492939512</v>
      </c>
      <c r="C91">
        <f>C31+(11/0.017)*(C17*C51+C32*C50)</f>
        <v>0.01877038763271455</v>
      </c>
      <c r="D91">
        <f>D31+(11/0.017)*(D17*D51+D32*D50)</f>
        <v>-0.004462430693645314</v>
      </c>
      <c r="E91">
        <f>E31+(11/0.017)*(E17*E51+E32*E50)</f>
        <v>0.021545543934156332</v>
      </c>
      <c r="F91">
        <f>F31+(11/0.017)*(F17*F51+F32*F50)</f>
        <v>-0.005439145987887421</v>
      </c>
    </row>
    <row r="92" spans="1:6" ht="12.75">
      <c r="A92" t="s">
        <v>91</v>
      </c>
      <c r="B92">
        <f>B32+(12/0.017)*(B18*B51+B33*B50)</f>
        <v>0.022366766619034525</v>
      </c>
      <c r="C92">
        <f>C32+(12/0.017)*(C18*C51+C33*C50)</f>
        <v>0.0717838852723895</v>
      </c>
      <c r="D92">
        <f>D32+(12/0.017)*(D18*D51+D33*D50)</f>
        <v>0.04346461656489481</v>
      </c>
      <c r="E92">
        <f>E32+(12/0.017)*(E18*E51+E33*E50)</f>
        <v>0.04661751411483432</v>
      </c>
      <c r="F92">
        <f>F32+(12/0.017)*(F18*F51+F33*F50)</f>
        <v>0.045191596183461205</v>
      </c>
    </row>
    <row r="93" spans="1:6" ht="12.75">
      <c r="A93" t="s">
        <v>92</v>
      </c>
      <c r="B93">
        <f>B33+(13/0.017)*(B19*B51+B34*B50)</f>
        <v>0.08752051431926433</v>
      </c>
      <c r="C93">
        <f>C33+(13/0.017)*(C19*C51+C34*C50)</f>
        <v>0.08942705119925973</v>
      </c>
      <c r="D93">
        <f>D33+(13/0.017)*(D19*D51+D34*D50)</f>
        <v>0.07815927834182013</v>
      </c>
      <c r="E93">
        <f>E33+(13/0.017)*(E19*E51+E34*E50)</f>
        <v>0.09615903858511199</v>
      </c>
      <c r="F93">
        <f>F33+(13/0.017)*(F19*F51+F34*F50)</f>
        <v>0.054278564275621013</v>
      </c>
    </row>
    <row r="94" spans="1:6" ht="12.75">
      <c r="A94" t="s">
        <v>93</v>
      </c>
      <c r="B94">
        <f>B34+(14/0.017)*(B20*B51+B35*B50)</f>
        <v>-0.007457833810581108</v>
      </c>
      <c r="C94">
        <f>C34+(14/0.017)*(C20*C51+C35*C50)</f>
        <v>-0.0019733634773921285</v>
      </c>
      <c r="D94">
        <f>D34+(14/0.017)*(D20*D51+D35*D50)</f>
        <v>0.006571283689572794</v>
      </c>
      <c r="E94">
        <f>E34+(14/0.017)*(E20*E51+E35*E50)</f>
        <v>0.010294737348242357</v>
      </c>
      <c r="F94">
        <f>F34+(14/0.017)*(F20*F51+F35*F50)</f>
        <v>-0.00842612332629974</v>
      </c>
    </row>
    <row r="95" spans="1:6" ht="12.75">
      <c r="A95" t="s">
        <v>94</v>
      </c>
      <c r="B95" s="49">
        <f>B35</f>
        <v>-0.001660099</v>
      </c>
      <c r="C95" s="49">
        <f>C35</f>
        <v>-0.001020171</v>
      </c>
      <c r="D95" s="49">
        <f>D35</f>
        <v>-0.001283654</v>
      </c>
      <c r="E95" s="49">
        <f>E35</f>
        <v>-0.002166554</v>
      </c>
      <c r="F95" s="49">
        <f>F35</f>
        <v>-0.004157462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3.76126092295656</v>
      </c>
      <c r="C103">
        <f>C63*10000/C62</f>
        <v>0.6185614741726163</v>
      </c>
      <c r="D103">
        <f>D63*10000/D62</f>
        <v>-0.028960834196287796</v>
      </c>
      <c r="E103">
        <f>E63*10000/E62</f>
        <v>1.1173808997063506</v>
      </c>
      <c r="F103">
        <f>F63*10000/F62</f>
        <v>-2.732366512364504</v>
      </c>
      <c r="G103">
        <f>AVERAGE(C103:E103)</f>
        <v>0.568993846560893</v>
      </c>
      <c r="H103">
        <f>STDEV(C103:E103)</f>
        <v>0.5747760911885755</v>
      </c>
      <c r="I103">
        <f>(B103*B4+C103*C4+D103*D4+E103*E4+F103*F4)/SUM(B4:F4)</f>
        <v>0.5953027974353597</v>
      </c>
      <c r="K103">
        <f>(LN(H103)+LN(H123))/2-LN(K114*K115^3)</f>
        <v>-4.256569619729865</v>
      </c>
    </row>
    <row r="104" spans="1:11" ht="12.75">
      <c r="A104" t="s">
        <v>68</v>
      </c>
      <c r="B104">
        <f>B64*10000/B62</f>
        <v>-0.10814724900577122</v>
      </c>
      <c r="C104">
        <f>C64*10000/C62</f>
        <v>0.684910510789872</v>
      </c>
      <c r="D104">
        <f>D64*10000/D62</f>
        <v>-0.27922234381789596</v>
      </c>
      <c r="E104">
        <f>E64*10000/E62</f>
        <v>-0.09602067522049602</v>
      </c>
      <c r="F104">
        <f>F64*10000/F62</f>
        <v>-1.2082596475026472</v>
      </c>
      <c r="G104">
        <f>AVERAGE(C104:E104)</f>
        <v>0.10322249725049333</v>
      </c>
      <c r="H104">
        <f>STDEV(C104:E104)</f>
        <v>0.5120170130628074</v>
      </c>
      <c r="I104">
        <f>(B104*B4+C104*C4+D104*D4+E104*E4+F104*F4)/SUM(B4:F4)</f>
        <v>-0.1015406375933504</v>
      </c>
      <c r="K104">
        <f>(LN(H104)+LN(H124))/2-LN(K114*K115^4)</f>
        <v>-3.631339417653089</v>
      </c>
    </row>
    <row r="105" spans="1:11" ht="12.75">
      <c r="A105" t="s">
        <v>69</v>
      </c>
      <c r="B105">
        <f>B65*10000/B62</f>
        <v>-0.12766640620289751</v>
      </c>
      <c r="C105">
        <f>C65*10000/C62</f>
        <v>0.8633768873131691</v>
      </c>
      <c r="D105">
        <f>D65*10000/D62</f>
        <v>0.05145144229047097</v>
      </c>
      <c r="E105">
        <f>E65*10000/E62</f>
        <v>0.07182137496915447</v>
      </c>
      <c r="F105">
        <f>F65*10000/F62</f>
        <v>0.2428727427474554</v>
      </c>
      <c r="G105">
        <f>AVERAGE(C105:E105)</f>
        <v>0.32888323485759813</v>
      </c>
      <c r="H105">
        <f>STDEV(C105:E105)</f>
        <v>0.4629971187014084</v>
      </c>
      <c r="I105">
        <f>(B105*B4+C105*C4+D105*D4+E105*E4+F105*F4)/SUM(B4:F4)</f>
        <v>0.2510864807700375</v>
      </c>
      <c r="K105">
        <f>(LN(H105)+LN(H125))/2-LN(K114*K115^5)</f>
        <v>-3.515961906598955</v>
      </c>
    </row>
    <row r="106" spans="1:11" ht="12.75">
      <c r="A106" t="s">
        <v>70</v>
      </c>
      <c r="B106">
        <f>B66*10000/B62</f>
        <v>2.068274040211578</v>
      </c>
      <c r="C106">
        <f>C66*10000/C62</f>
        <v>1.440071523874322</v>
      </c>
      <c r="D106">
        <f>D66*10000/D62</f>
        <v>1.393924821295404</v>
      </c>
      <c r="E106">
        <f>E66*10000/E62</f>
        <v>0.9487339779069484</v>
      </c>
      <c r="F106">
        <f>F66*10000/F62</f>
        <v>12.349282110745538</v>
      </c>
      <c r="G106">
        <f>AVERAGE(C106:E106)</f>
        <v>1.260910107692225</v>
      </c>
      <c r="H106">
        <f>STDEV(C106:E106)</f>
        <v>0.2713352751588187</v>
      </c>
      <c r="I106">
        <f>(B106*B4+C106*C4+D106*D4+E106*E4+F106*F4)/SUM(B4:F4)</f>
        <v>2.850019856199988</v>
      </c>
      <c r="K106">
        <f>(LN(H106)+LN(H126))/2-LN(K114*K115^6)</f>
        <v>-3.601607213779752</v>
      </c>
    </row>
    <row r="107" spans="1:11" ht="12.75">
      <c r="A107" t="s">
        <v>71</v>
      </c>
      <c r="B107">
        <f>B67*10000/B62</f>
        <v>-0.02560899618317121</v>
      </c>
      <c r="C107">
        <f>C67*10000/C62</f>
        <v>0.010111256684025382</v>
      </c>
      <c r="D107">
        <f>D67*10000/D62</f>
        <v>-0.21966055202614562</v>
      </c>
      <c r="E107">
        <f>E67*10000/E62</f>
        <v>0.022587568178271428</v>
      </c>
      <c r="F107">
        <f>F67*10000/F62</f>
        <v>-0.1338068163029161</v>
      </c>
      <c r="G107">
        <f>AVERAGE(C107:E107)</f>
        <v>-0.06232057572128294</v>
      </c>
      <c r="H107">
        <f>STDEV(C107:E107)</f>
        <v>0.1364031366752115</v>
      </c>
      <c r="I107">
        <f>(B107*B4+C107*C4+D107*D4+E107*E4+F107*F4)/SUM(B4:F4)</f>
        <v>-0.06644759691715828</v>
      </c>
      <c r="K107">
        <f>(LN(H107)+LN(H127))/2-LN(K114*K115^7)</f>
        <v>-3.7603684761462866</v>
      </c>
    </row>
    <row r="108" spans="1:9" ht="12.75">
      <c r="A108" t="s">
        <v>72</v>
      </c>
      <c r="B108">
        <f>B68*10000/B62</f>
        <v>-0.026836692863674346</v>
      </c>
      <c r="C108">
        <f>C68*10000/C62</f>
        <v>-0.13190794244211695</v>
      </c>
      <c r="D108">
        <f>D68*10000/D62</f>
        <v>-0.154570221229988</v>
      </c>
      <c r="E108">
        <f>E68*10000/E62</f>
        <v>-0.015537732223961678</v>
      </c>
      <c r="F108">
        <f>F68*10000/F62</f>
        <v>-0.026808495995660944</v>
      </c>
      <c r="G108">
        <f>AVERAGE(C108:E108)</f>
        <v>-0.10067196529868888</v>
      </c>
      <c r="H108">
        <f>STDEV(C108:E108)</f>
        <v>0.07459405439363971</v>
      </c>
      <c r="I108">
        <f>(B108*B4+C108*C4+D108*D4+E108*E4+F108*F4)/SUM(B4:F4)</f>
        <v>-0.08012049709400312</v>
      </c>
    </row>
    <row r="109" spans="1:9" ht="12.75">
      <c r="A109" t="s">
        <v>73</v>
      </c>
      <c r="B109">
        <f>B69*10000/B62</f>
        <v>0.02172215301502676</v>
      </c>
      <c r="C109">
        <f>C69*10000/C62</f>
        <v>0.07892154562051461</v>
      </c>
      <c r="D109">
        <f>D69*10000/D62</f>
        <v>0.01099388456311813</v>
      </c>
      <c r="E109">
        <f>E69*10000/E62</f>
        <v>0.08880993391563115</v>
      </c>
      <c r="F109">
        <f>F69*10000/F62</f>
        <v>0.09436635245074648</v>
      </c>
      <c r="G109">
        <f>AVERAGE(C109:E109)</f>
        <v>0.05957512136642129</v>
      </c>
      <c r="H109">
        <f>STDEV(C109:E109)</f>
        <v>0.04236209960297899</v>
      </c>
      <c r="I109">
        <f>(B109*B4+C109*C4+D109*D4+E109*E4+F109*F4)/SUM(B4:F4)</f>
        <v>0.0586922428667788</v>
      </c>
    </row>
    <row r="110" spans="1:11" ht="12.75">
      <c r="A110" t="s">
        <v>74</v>
      </c>
      <c r="B110">
        <f>B70*10000/B62</f>
        <v>-0.43071350724972624</v>
      </c>
      <c r="C110">
        <f>C70*10000/C62</f>
        <v>-0.14278783269558434</v>
      </c>
      <c r="D110">
        <f>D70*10000/D62</f>
        <v>-0.11729194529931139</v>
      </c>
      <c r="E110">
        <f>E70*10000/E62</f>
        <v>-0.1911182193168076</v>
      </c>
      <c r="F110">
        <f>F70*10000/F62</f>
        <v>-0.4605143323046132</v>
      </c>
      <c r="G110">
        <f>AVERAGE(C110:E110)</f>
        <v>-0.15039933243723444</v>
      </c>
      <c r="H110">
        <f>STDEV(C110:E110)</f>
        <v>0.037497078287040825</v>
      </c>
      <c r="I110">
        <f>(B110*B4+C110*C4+D110*D4+E110*E4+F110*F4)/SUM(B4:F4)</f>
        <v>-0.23234162648516918</v>
      </c>
      <c r="K110">
        <f>EXP(AVERAGE(K103:K107))</f>
        <v>0.023443328423097914</v>
      </c>
    </row>
    <row r="111" spans="1:9" ht="12.75">
      <c r="A111" t="s">
        <v>75</v>
      </c>
      <c r="B111">
        <f>B71*10000/B62</f>
        <v>-0.017147798099770042</v>
      </c>
      <c r="C111">
        <f>C71*10000/C62</f>
        <v>-0.019958250022365405</v>
      </c>
      <c r="D111">
        <f>D71*10000/D62</f>
        <v>-0.017318439614829307</v>
      </c>
      <c r="E111">
        <f>E71*10000/E62</f>
        <v>-0.03640968727190346</v>
      </c>
      <c r="F111">
        <f>F71*10000/F62</f>
        <v>-0.046401464341253064</v>
      </c>
      <c r="G111">
        <f>AVERAGE(C111:E111)</f>
        <v>-0.02456212563636606</v>
      </c>
      <c r="H111">
        <f>STDEV(C111:E111)</f>
        <v>0.010344838678192473</v>
      </c>
      <c r="I111">
        <f>(B111*B4+C111*C4+D111*D4+E111*E4+F111*F4)/SUM(B4:F4)</f>
        <v>-0.026383019914870996</v>
      </c>
    </row>
    <row r="112" spans="1:9" ht="12.75">
      <c r="A112" t="s">
        <v>76</v>
      </c>
      <c r="B112">
        <f>B72*10000/B62</f>
        <v>-0.023870322571421486</v>
      </c>
      <c r="C112">
        <f>C72*10000/C62</f>
        <v>-0.01888990313793036</v>
      </c>
      <c r="D112">
        <f>D72*10000/D62</f>
        <v>-0.022545617396910675</v>
      </c>
      <c r="E112">
        <f>E72*10000/E62</f>
        <v>-0.023033616423628053</v>
      </c>
      <c r="F112">
        <f>F72*10000/F62</f>
        <v>-0.008186524451416455</v>
      </c>
      <c r="G112">
        <f>AVERAGE(C112:E112)</f>
        <v>-0.021489712319489696</v>
      </c>
      <c r="H112">
        <f>STDEV(C112:E112)</f>
        <v>0.0022646835535918572</v>
      </c>
      <c r="I112">
        <f>(B112*B4+C112*C4+D112*D4+E112*E4+F112*F4)/SUM(B4:F4)</f>
        <v>-0.02007026675341373</v>
      </c>
    </row>
    <row r="113" spans="1:9" ht="12.75">
      <c r="A113" t="s">
        <v>77</v>
      </c>
      <c r="B113">
        <f>B73*10000/B62</f>
        <v>0.030335816414367178</v>
      </c>
      <c r="C113">
        <f>C73*10000/C62</f>
        <v>0.03676249707733436</v>
      </c>
      <c r="D113">
        <f>D73*10000/D62</f>
        <v>0.0494753859541026</v>
      </c>
      <c r="E113">
        <f>E73*10000/E62</f>
        <v>0.039043356877934726</v>
      </c>
      <c r="F113">
        <f>F73*10000/F62</f>
        <v>0.011160526944062086</v>
      </c>
      <c r="G113">
        <f>AVERAGE(C113:E113)</f>
        <v>0.04176041330312389</v>
      </c>
      <c r="H113">
        <f>STDEV(C113:E113)</f>
        <v>0.006777992520762354</v>
      </c>
      <c r="I113">
        <f>(B113*B4+C113*C4+D113*D4+E113*E4+F113*F4)/SUM(B4:F4)</f>
        <v>0.03603613558379573</v>
      </c>
    </row>
    <row r="114" spans="1:11" ht="12.75">
      <c r="A114" t="s">
        <v>78</v>
      </c>
      <c r="B114">
        <f>B74*10000/B62</f>
        <v>-0.210710563021831</v>
      </c>
      <c r="C114">
        <f>C74*10000/C62</f>
        <v>-0.20116182882326888</v>
      </c>
      <c r="D114">
        <f>D74*10000/D62</f>
        <v>-0.20216244934629984</v>
      </c>
      <c r="E114">
        <f>E74*10000/E62</f>
        <v>-0.1999061980772751</v>
      </c>
      <c r="F114">
        <f>F74*10000/F62</f>
        <v>-0.145928901370679</v>
      </c>
      <c r="G114">
        <f>AVERAGE(C114:E114)</f>
        <v>-0.20107682541561464</v>
      </c>
      <c r="H114">
        <f>STDEV(C114:E114)</f>
        <v>0.0011305249363585746</v>
      </c>
      <c r="I114">
        <f>(B114*B4+C114*C4+D114*D4+E114*E4+F114*F4)/SUM(B4:F4)</f>
        <v>-0.19515879557846952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-0.0038399381125631526</v>
      </c>
      <c r="C115">
        <f>C75*10000/C62</f>
        <v>-0.00030687619164419897</v>
      </c>
      <c r="D115">
        <f>D75*10000/D62</f>
        <v>0.0024053034767751984</v>
      </c>
      <c r="E115">
        <f>E75*10000/E62</f>
        <v>0.0012200991931406472</v>
      </c>
      <c r="F115">
        <f>F75*10000/F62</f>
        <v>-0.0048958097316173475</v>
      </c>
      <c r="G115">
        <f>AVERAGE(C115:E115)</f>
        <v>0.0011061754927572155</v>
      </c>
      <c r="H115">
        <f>STDEV(C115:E115)</f>
        <v>0.0013596740769679617</v>
      </c>
      <c r="I115">
        <f>(B115*B4+C115*C4+D115*D4+E115*E4+F115*F4)/SUM(B4:F4)</f>
        <v>-0.0004101272206319791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104.71858037269527</v>
      </c>
      <c r="C122">
        <f>C82*10000/C62</f>
        <v>42.136570059439244</v>
      </c>
      <c r="D122">
        <f>D82*10000/D62</f>
        <v>-34.465917209860386</v>
      </c>
      <c r="E122">
        <f>E82*10000/E62</f>
        <v>-25.960699892832555</v>
      </c>
      <c r="F122">
        <f>F82*10000/F62</f>
        <v>-80.56539094419144</v>
      </c>
      <c r="G122">
        <f>AVERAGE(C122:E122)</f>
        <v>-6.096682347751233</v>
      </c>
      <c r="H122">
        <f>STDEV(C122:E122)</f>
        <v>41.987136824678544</v>
      </c>
      <c r="I122">
        <f>(B122*B4+C122*C4+D122*D4+E122*E4+F122*F4)/SUM(B4:F4)</f>
        <v>0.14419751266341085</v>
      </c>
    </row>
    <row r="123" spans="1:9" ht="12.75">
      <c r="A123" t="s">
        <v>82</v>
      </c>
      <c r="B123">
        <f>B83*10000/B62</f>
        <v>2.715067729774028</v>
      </c>
      <c r="C123">
        <f>C83*10000/C62</f>
        <v>-1.9840251453500666</v>
      </c>
      <c r="D123">
        <f>D83*10000/D62</f>
        <v>-0.40792064303459613</v>
      </c>
      <c r="E123">
        <f>E83*10000/E62</f>
        <v>-1.5685294937244931</v>
      </c>
      <c r="F123">
        <f>F83*10000/F62</f>
        <v>6.609861158866596</v>
      </c>
      <c r="G123">
        <f>AVERAGE(C123:E123)</f>
        <v>-1.3201584273697187</v>
      </c>
      <c r="H123">
        <f>STDEV(C123:E123)</f>
        <v>0.8168797282993562</v>
      </c>
      <c r="I123">
        <f>(B123*B4+C123*C4+D123*D4+E123*E4+F123*F4)/SUM(B4:F4)</f>
        <v>0.3192423329637242</v>
      </c>
    </row>
    <row r="124" spans="1:9" ht="12.75">
      <c r="A124" t="s">
        <v>83</v>
      </c>
      <c r="B124">
        <f>B84*10000/B62</f>
        <v>0.9629903930250399</v>
      </c>
      <c r="C124">
        <f>C84*10000/C62</f>
        <v>3.6821377264464985</v>
      </c>
      <c r="D124">
        <f>D84*10000/D62</f>
        <v>2.7758171786143504</v>
      </c>
      <c r="E124">
        <f>E84*10000/E62</f>
        <v>1.7212650566782643</v>
      </c>
      <c r="F124">
        <f>F84*10000/F62</f>
        <v>1.4871868921490896</v>
      </c>
      <c r="G124">
        <f>AVERAGE(C124:E124)</f>
        <v>2.726406653913038</v>
      </c>
      <c r="H124">
        <f>STDEV(C124:E124)</f>
        <v>0.9813696840255691</v>
      </c>
      <c r="I124">
        <f>(B124*B4+C124*C4+D124*D4+E124*E4+F124*F4)/SUM(B4:F4)</f>
        <v>2.305394230183334</v>
      </c>
    </row>
    <row r="125" spans="1:9" ht="12.75">
      <c r="A125" t="s">
        <v>84</v>
      </c>
      <c r="B125">
        <f>B85*10000/B62</f>
        <v>0.7048020500302825</v>
      </c>
      <c r="C125">
        <f>C85*10000/C62</f>
        <v>-0.5699526399295218</v>
      </c>
      <c r="D125">
        <f>D85*10000/D62</f>
        <v>-0.06211011390495878</v>
      </c>
      <c r="E125">
        <f>E85*10000/E62</f>
        <v>-0.8931720157303077</v>
      </c>
      <c r="F125">
        <f>F85*10000/F62</f>
        <v>-1.503635787543266</v>
      </c>
      <c r="G125">
        <f>AVERAGE(C125:E125)</f>
        <v>-0.5084115898549294</v>
      </c>
      <c r="H125">
        <f>STDEV(C125:E125)</f>
        <v>0.41893489565755215</v>
      </c>
      <c r="I125">
        <f>(B125*B4+C125*C4+D125*D4+E125*E4+F125*F4)/SUM(B4:F4)</f>
        <v>-0.4640644323200034</v>
      </c>
    </row>
    <row r="126" spans="1:9" ht="12.75">
      <c r="A126" t="s">
        <v>85</v>
      </c>
      <c r="B126">
        <f>B86*10000/B62</f>
        <v>0.33601278503205867</v>
      </c>
      <c r="C126">
        <f>C86*10000/C62</f>
        <v>-0.17617283359038638</v>
      </c>
      <c r="D126">
        <f>D86*10000/D62</f>
        <v>-0.39140367408519394</v>
      </c>
      <c r="E126">
        <f>E86*10000/E62</f>
        <v>-0.02401371054930317</v>
      </c>
      <c r="F126">
        <f>F86*10000/F62</f>
        <v>1.3753227433332829</v>
      </c>
      <c r="G126">
        <f>AVERAGE(C126:E126)</f>
        <v>-0.1971967394082945</v>
      </c>
      <c r="H126">
        <f>STDEV(C126:E126)</f>
        <v>0.18459509687043696</v>
      </c>
      <c r="I126">
        <f>(B126*B4+C126*C4+D126*D4+E126*E4+F126*F4)/SUM(B4:F4)</f>
        <v>0.08910561147011886</v>
      </c>
    </row>
    <row r="127" spans="1:9" ht="12.75">
      <c r="A127" t="s">
        <v>86</v>
      </c>
      <c r="B127">
        <f>B87*10000/B62</f>
        <v>0.16636489305880844</v>
      </c>
      <c r="C127">
        <f>C87*10000/C62</f>
        <v>0.059891432873432376</v>
      </c>
      <c r="D127">
        <f>D87*10000/D62</f>
        <v>-0.06184553393305722</v>
      </c>
      <c r="E127">
        <f>E87*10000/E62</f>
        <v>-0.09594177441825363</v>
      </c>
      <c r="F127">
        <f>F87*10000/F62</f>
        <v>0.43295206863769664</v>
      </c>
      <c r="G127">
        <f>AVERAGE(C127:E127)</f>
        <v>-0.03263195849262616</v>
      </c>
      <c r="H127">
        <f>STDEV(C127:E127)</f>
        <v>0.08192113198811228</v>
      </c>
      <c r="I127">
        <f>(B127*B4+C127*C4+D127*D4+E127*E4+F127*F4)/SUM(B4:F4)</f>
        <v>0.05811437580367837</v>
      </c>
    </row>
    <row r="128" spans="1:9" ht="12.75">
      <c r="A128" t="s">
        <v>87</v>
      </c>
      <c r="B128">
        <f>B88*10000/B62</f>
        <v>0.07401727190447752</v>
      </c>
      <c r="C128">
        <f>C88*10000/C62</f>
        <v>0.6551201015937681</v>
      </c>
      <c r="D128">
        <f>D88*10000/D62</f>
        <v>0.29694869368885685</v>
      </c>
      <c r="E128">
        <f>E88*10000/E62</f>
        <v>0.2745783145233711</v>
      </c>
      <c r="F128">
        <f>F88*10000/F62</f>
        <v>0.12842830724298665</v>
      </c>
      <c r="G128">
        <f>AVERAGE(C128:E128)</f>
        <v>0.40888236993533206</v>
      </c>
      <c r="H128">
        <f>STDEV(C128:E128)</f>
        <v>0.2135412696300667</v>
      </c>
      <c r="I128">
        <f>(B128*B4+C128*C4+D128*D4+E128*E4+F128*F4)/SUM(B4:F4)</f>
        <v>0.3229595123979446</v>
      </c>
    </row>
    <row r="129" spans="1:9" ht="12.75">
      <c r="A129" t="s">
        <v>88</v>
      </c>
      <c r="B129">
        <f>B89*10000/B62</f>
        <v>0.04997970902921865</v>
      </c>
      <c r="C129">
        <f>C89*10000/C62</f>
        <v>-0.010140090340602247</v>
      </c>
      <c r="D129">
        <f>D89*10000/D62</f>
        <v>-0.027114999598809236</v>
      </c>
      <c r="E129">
        <f>E89*10000/E62</f>
        <v>0.06295228425044992</v>
      </c>
      <c r="F129">
        <f>F89*10000/F62</f>
        <v>-0.06285597774216949</v>
      </c>
      <c r="G129">
        <f>AVERAGE(C129:E129)</f>
        <v>0.008565731437012813</v>
      </c>
      <c r="H129">
        <f>STDEV(C129:E129)</f>
        <v>0.04785874769859402</v>
      </c>
      <c r="I129">
        <f>(B129*B4+C129*C4+D129*D4+E129*E4+F129*F4)/SUM(B4:F4)</f>
        <v>0.005115765459461696</v>
      </c>
    </row>
    <row r="130" spans="1:9" ht="12.75">
      <c r="A130" t="s">
        <v>89</v>
      </c>
      <c r="B130">
        <f>B90*10000/B62</f>
        <v>0.042772509151414416</v>
      </c>
      <c r="C130">
        <f>C90*10000/C62</f>
        <v>0.012635843021409219</v>
      </c>
      <c r="D130">
        <f>D90*10000/D62</f>
        <v>0.029262898336613805</v>
      </c>
      <c r="E130">
        <f>E90*10000/E62</f>
        <v>0.03917359722865197</v>
      </c>
      <c r="F130">
        <f>F90*10000/F62</f>
        <v>0.28426373298436464</v>
      </c>
      <c r="G130">
        <f>AVERAGE(C130:E130)</f>
        <v>0.027024112862225</v>
      </c>
      <c r="H130">
        <f>STDEV(C130:E130)</f>
        <v>0.013409780754779643</v>
      </c>
      <c r="I130">
        <f>(B130*B4+C130*C4+D130*D4+E130*E4+F130*F4)/SUM(B4:F4)</f>
        <v>0.06345628636122926</v>
      </c>
    </row>
    <row r="131" spans="1:9" ht="12.75">
      <c r="A131" t="s">
        <v>90</v>
      </c>
      <c r="B131">
        <f>B91*10000/B62</f>
        <v>-0.00015546067463450555</v>
      </c>
      <c r="C131">
        <f>C91*10000/C62</f>
        <v>0.018770442171177716</v>
      </c>
      <c r="D131">
        <f>D91*10000/D62</f>
        <v>-0.004462429722934578</v>
      </c>
      <c r="E131">
        <f>E91*10000/E62</f>
        <v>0.021545600321483317</v>
      </c>
      <c r="F131">
        <f>F91*10000/F62</f>
        <v>-0.005439191240270258</v>
      </c>
      <c r="G131">
        <f>AVERAGE(C131:E131)</f>
        <v>0.011951204256575485</v>
      </c>
      <c r="H131">
        <f>STDEV(C131:E131)</f>
        <v>0.014282188592782179</v>
      </c>
      <c r="I131">
        <f>(B131*B4+C131*C4+D131*D4+E131*E4+F131*F4)/SUM(B4:F4)</f>
        <v>0.00788399000382906</v>
      </c>
    </row>
    <row r="132" spans="1:9" ht="12.75">
      <c r="A132" t="s">
        <v>91</v>
      </c>
      <c r="B132">
        <f>B92*10000/B62</f>
        <v>0.02236670902711077</v>
      </c>
      <c r="C132">
        <f>C92*10000/C62</f>
        <v>0.07178409384468216</v>
      </c>
      <c r="D132">
        <f>D92*10000/D62</f>
        <v>0.04346460711005443</v>
      </c>
      <c r="E132">
        <f>E92*10000/E62</f>
        <v>0.046617636118577624</v>
      </c>
      <c r="F132">
        <f>F92*10000/F62</f>
        <v>0.045191972166642405</v>
      </c>
      <c r="G132">
        <f>AVERAGE(C132:E132)</f>
        <v>0.05395544569110474</v>
      </c>
      <c r="H132">
        <f>STDEV(C132:E132)</f>
        <v>0.015520338888703196</v>
      </c>
      <c r="I132">
        <f>(B132*B4+C132*C4+D132*D4+E132*E4+F132*F4)/SUM(B4:F4)</f>
        <v>0.048198293408403786</v>
      </c>
    </row>
    <row r="133" spans="1:9" ht="12.75">
      <c r="A133" t="s">
        <v>92</v>
      </c>
      <c r="B133">
        <f>B93*10000/B62</f>
        <v>0.08752028896372352</v>
      </c>
      <c r="C133">
        <f>C93*10000/C62</f>
        <v>0.08942731103480672</v>
      </c>
      <c r="D133">
        <f>D93*10000/D62</f>
        <v>0.07815926133986408</v>
      </c>
      <c r="E133">
        <f>E93*10000/E62</f>
        <v>0.09615929024509177</v>
      </c>
      <c r="F133">
        <f>F93*10000/F62</f>
        <v>0.054279015860185194</v>
      </c>
      <c r="G133">
        <f>AVERAGE(C133:E133)</f>
        <v>0.08791528753992085</v>
      </c>
      <c r="H133">
        <f>STDEV(C133:E133)</f>
        <v>0.009094774402593686</v>
      </c>
      <c r="I133">
        <f>(B133*B4+C133*C4+D133*D4+E133*E4+F133*F4)/SUM(B4:F4)</f>
        <v>0.08339478937507207</v>
      </c>
    </row>
    <row r="134" spans="1:9" ht="12.75">
      <c r="A134" t="s">
        <v>93</v>
      </c>
      <c r="B134">
        <f>B94*10000/B62</f>
        <v>-0.007457814607492727</v>
      </c>
      <c r="C134">
        <f>C94*10000/C62</f>
        <v>-0.0019733692111155565</v>
      </c>
      <c r="D134">
        <f>D94*10000/D62</f>
        <v>0.006571282260124122</v>
      </c>
      <c r="E134">
        <f>E94*10000/E62</f>
        <v>0.01029476429083071</v>
      </c>
      <c r="F134">
        <f>F94*10000/F62</f>
        <v>-0.00842619342961365</v>
      </c>
      <c r="G134">
        <f>AVERAGE(C134:E134)</f>
        <v>0.004964225779946425</v>
      </c>
      <c r="H134">
        <f>STDEV(C134:E134)</f>
        <v>0.006289972003376084</v>
      </c>
      <c r="I134">
        <f>(B134*B4+C134*C4+D134*D4+E134*E4+F134*F4)/SUM(B4:F4)</f>
        <v>0.001379708734608938</v>
      </c>
    </row>
    <row r="135" spans="1:9" ht="12.75">
      <c r="A135" t="s">
        <v>94</v>
      </c>
      <c r="B135">
        <f>B95*10000/B62</f>
        <v>-0.0016600947254306506</v>
      </c>
      <c r="C135">
        <f>C95*10000/C62</f>
        <v>-0.0010201739641667287</v>
      </c>
      <c r="D135">
        <f>D95*10000/D62</f>
        <v>-0.0012836537207672669</v>
      </c>
      <c r="E135">
        <f>E95*10000/E62</f>
        <v>-0.002166559670137138</v>
      </c>
      <c r="F135">
        <f>F95*10000/F62</f>
        <v>-0.004157496589081167</v>
      </c>
      <c r="G135">
        <f>AVERAGE(C135:E135)</f>
        <v>-0.0014901291183570444</v>
      </c>
      <c r="H135">
        <f>STDEV(C135:E135)</f>
        <v>0.0006004366028738678</v>
      </c>
      <c r="I135">
        <f>(B135*B4+C135*C4+D135*D4+E135*E4+F135*F4)/SUM(B4:F4)</f>
        <v>-0.001868900773748093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2006-01-09T11:46:49Z</cp:lastPrinted>
  <dcterms:created xsi:type="dcterms:W3CDTF">2006-01-09T11:46:49Z</dcterms:created>
  <dcterms:modified xsi:type="dcterms:W3CDTF">2006-01-09T13:37:59Z</dcterms:modified>
  <cp:category/>
  <cp:version/>
  <cp:contentType/>
  <cp:contentStatus/>
</cp:coreProperties>
</file>