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<sst xmlns="http://schemas.openxmlformats.org/spreadsheetml/2006/main" count="204" uniqueCount="98">
  <si>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05/01/2006       11:54:55</t>
  </si>
  <si>
    <t>SIEGMUND</t>
  </si>
  <si>
    <t>HCMQAP780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</si>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</sst>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7827843"/>
        <c:axId val="27797404"/>
      </c:lineChart>
      <c:catAx>
        <c:axId val="478278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97404"/>
        <c:crosses val="autoZero"/>
        <c:auto val="1"/>
        <c:lblOffset val="100"/>
        <c:noMultiLvlLbl val="0"/>
      </c:catAx>
      <c:valAx>
        <c:axId val="27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2784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-0.002254</v>
      </c>
      <c r="C4" s="12">
        <v>-0.003748</v>
      </c>
      <c r="D4" s="12">
        <v>-0.003745</v>
      </c>
      <c r="E4" s="12">
        <v>-0.003749</v>
      </c>
      <c r="F4" s="24">
        <v>-0.002078</v>
      </c>
      <c r="G4" s="34">
        <v>-0.011679</v>
      </c>
    </row>
    <row r="5" spans="1:7" ht="12.75" thickBot="1">
      <c r="A5" s="44" t="s">
        <v>13</v>
      </c>
      <c r="B5" s="45">
        <v>1.914869</v>
      </c>
      <c r="C5" s="46">
        <v>0.424427</v>
      </c>
      <c r="D5" s="46">
        <v>-0.348112</v>
      </c>
      <c r="E5" s="46">
        <v>-1.332485</v>
      </c>
      <c r="F5" s="47">
        <v>0.230431</v>
      </c>
      <c r="G5" s="48">
        <v>5.583586</v>
      </c>
    </row>
    <row r="6" spans="1:7" ht="12.75" thickTop="1">
      <c r="A6" s="6" t="s">
        <v>14</v>
      </c>
      <c r="B6" s="39">
        <v>61.12064</v>
      </c>
      <c r="C6" s="40">
        <v>-34.91056</v>
      </c>
      <c r="D6" s="40">
        <v>51.61826</v>
      </c>
      <c r="E6" s="40">
        <v>-93.506</v>
      </c>
      <c r="F6" s="41">
        <v>72.37058</v>
      </c>
      <c r="G6" s="42">
        <v>-0.001235854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1.501085</v>
      </c>
      <c r="C8" s="13">
        <v>-0.2229845</v>
      </c>
      <c r="D8" s="13">
        <v>-0.3837416</v>
      </c>
      <c r="E8" s="13">
        <v>1.40813</v>
      </c>
      <c r="F8" s="25">
        <v>-1.34828</v>
      </c>
      <c r="G8" s="35">
        <v>0.2304723</v>
      </c>
    </row>
    <row r="9" spans="1:7" ht="12">
      <c r="A9" s="20" t="s">
        <v>17</v>
      </c>
      <c r="B9" s="29">
        <v>-0.5333131</v>
      </c>
      <c r="C9" s="13">
        <v>0.3137878</v>
      </c>
      <c r="D9" s="13">
        <v>-0.008011201</v>
      </c>
      <c r="E9" s="13">
        <v>-0.1847508</v>
      </c>
      <c r="F9" s="25">
        <v>-0.1547501</v>
      </c>
      <c r="G9" s="35">
        <v>-0.06866164</v>
      </c>
    </row>
    <row r="10" spans="1:7" ht="12">
      <c r="A10" s="20" t="s">
        <v>18</v>
      </c>
      <c r="B10" s="29">
        <v>-0.6209771</v>
      </c>
      <c r="C10" s="13">
        <v>0.1945149</v>
      </c>
      <c r="D10" s="13">
        <v>-0.04481445</v>
      </c>
      <c r="E10" s="13">
        <v>-1.117268</v>
      </c>
      <c r="F10" s="25">
        <v>-0.9246787</v>
      </c>
      <c r="G10" s="35">
        <v>-0.4461657</v>
      </c>
    </row>
    <row r="11" spans="1:7" ht="12">
      <c r="A11" s="21" t="s">
        <v>19</v>
      </c>
      <c r="B11" s="31">
        <v>2.200517</v>
      </c>
      <c r="C11" s="15">
        <v>0.3482399</v>
      </c>
      <c r="D11" s="15">
        <v>2.281804</v>
      </c>
      <c r="E11" s="15">
        <v>0.2274147</v>
      </c>
      <c r="F11" s="27">
        <v>11.91316</v>
      </c>
      <c r="G11" s="37">
        <v>2.594993</v>
      </c>
    </row>
    <row r="12" spans="1:7" ht="12">
      <c r="A12" s="20" t="s">
        <v>20</v>
      </c>
      <c r="B12" s="29">
        <v>0.02265337</v>
      </c>
      <c r="C12" s="13">
        <v>-0.1825921</v>
      </c>
      <c r="D12" s="13">
        <v>-0.2258482</v>
      </c>
      <c r="E12" s="13">
        <v>-0.4880337</v>
      </c>
      <c r="F12" s="25">
        <v>-0.3967263</v>
      </c>
      <c r="G12" s="35">
        <v>-0.26538</v>
      </c>
    </row>
    <row r="13" spans="1:7" ht="12">
      <c r="A13" s="20" t="s">
        <v>21</v>
      </c>
      <c r="B13" s="29">
        <v>-0.03868599</v>
      </c>
      <c r="C13" s="13">
        <v>0.1903568</v>
      </c>
      <c r="D13" s="13">
        <v>0.1334841</v>
      </c>
      <c r="E13" s="13">
        <v>0.3101913</v>
      </c>
      <c r="F13" s="25">
        <v>-0.1585172</v>
      </c>
      <c r="G13" s="35">
        <v>0.1258534</v>
      </c>
    </row>
    <row r="14" spans="1:7" ht="12">
      <c r="A14" s="20" t="s">
        <v>22</v>
      </c>
      <c r="B14" s="29">
        <v>-0.07809012</v>
      </c>
      <c r="C14" s="13">
        <v>0.09254035</v>
      </c>
      <c r="D14" s="13">
        <v>0.04435055</v>
      </c>
      <c r="E14" s="13">
        <v>-0.01404074</v>
      </c>
      <c r="F14" s="25">
        <v>-0.09188556</v>
      </c>
      <c r="G14" s="35">
        <v>0.005993788</v>
      </c>
    </row>
    <row r="15" spans="1:7" ht="12">
      <c r="A15" s="21" t="s">
        <v>23</v>
      </c>
      <c r="B15" s="31">
        <v>-0.3480884</v>
      </c>
      <c r="C15" s="15">
        <v>-0.2228516</v>
      </c>
      <c r="D15" s="15">
        <v>-0.05885085</v>
      </c>
      <c r="E15" s="15">
        <v>-0.1793192</v>
      </c>
      <c r="F15" s="27">
        <v>-0.3313112</v>
      </c>
      <c r="G15" s="37">
        <v>-0.2055303</v>
      </c>
    </row>
    <row r="16" spans="1:7" ht="12">
      <c r="A16" s="20" t="s">
        <v>24</v>
      </c>
      <c r="B16" s="29">
        <v>-0.02496174</v>
      </c>
      <c r="C16" s="13">
        <v>-0.02800978</v>
      </c>
      <c r="D16" s="13">
        <v>-0.04758634</v>
      </c>
      <c r="E16" s="13">
        <v>-0.08478335</v>
      </c>
      <c r="F16" s="25">
        <v>-0.06999041</v>
      </c>
      <c r="G16" s="35">
        <v>-0.05154498</v>
      </c>
    </row>
    <row r="17" spans="1:7" ht="12">
      <c r="A17" s="20" t="s">
        <v>25</v>
      </c>
      <c r="B17" s="29">
        <v>-0.02312222</v>
      </c>
      <c r="C17" s="13">
        <v>-0.02300941</v>
      </c>
      <c r="D17" s="13">
        <v>-0.02541652</v>
      </c>
      <c r="E17" s="13">
        <v>-0.01469956</v>
      </c>
      <c r="F17" s="25">
        <v>0.001456716</v>
      </c>
      <c r="G17" s="35">
        <v>-0.01833729</v>
      </c>
    </row>
    <row r="18" spans="1:7" ht="12">
      <c r="A18" s="20" t="s">
        <v>26</v>
      </c>
      <c r="B18" s="29">
        <v>0.01991249</v>
      </c>
      <c r="C18" s="13">
        <v>0.0514035</v>
      </c>
      <c r="D18" s="13">
        <v>0.03677744</v>
      </c>
      <c r="E18" s="13">
        <v>0.07348535</v>
      </c>
      <c r="F18" s="25">
        <v>-0.01441351</v>
      </c>
      <c r="G18" s="35">
        <v>0.03986997</v>
      </c>
    </row>
    <row r="19" spans="1:7" ht="12">
      <c r="A19" s="21" t="s">
        <v>27</v>
      </c>
      <c r="B19" s="31">
        <v>-0.2075236</v>
      </c>
      <c r="C19" s="15">
        <v>-0.1756204</v>
      </c>
      <c r="D19" s="15">
        <v>-0.1996002</v>
      </c>
      <c r="E19" s="15">
        <v>-0.1770775</v>
      </c>
      <c r="F19" s="27">
        <v>-0.1280585</v>
      </c>
      <c r="G19" s="37">
        <v>-0.1800089</v>
      </c>
    </row>
    <row r="20" spans="1:7" ht="12.75" thickBot="1">
      <c r="A20" s="44" t="s">
        <v>28</v>
      </c>
      <c r="B20" s="45">
        <v>0.001231311</v>
      </c>
      <c r="C20" s="46">
        <v>-0.0006114889</v>
      </c>
      <c r="D20" s="46">
        <v>-0.00140663</v>
      </c>
      <c r="E20" s="46">
        <v>0.005147893</v>
      </c>
      <c r="F20" s="47">
        <v>-0.004095325</v>
      </c>
      <c r="G20" s="48">
        <v>0.0003856645</v>
      </c>
    </row>
    <row r="21" spans="1:7" ht="12.75" thickTop="1">
      <c r="A21" s="6" t="s">
        <v>29</v>
      </c>
      <c r="B21" s="39">
        <v>-70.68686</v>
      </c>
      <c r="C21" s="40">
        <v>52.70205</v>
      </c>
      <c r="D21" s="40">
        <v>-14.4469</v>
      </c>
      <c r="E21" s="40">
        <v>-20.50639</v>
      </c>
      <c r="F21" s="41">
        <v>44.68453</v>
      </c>
      <c r="G21" s="43">
        <v>0.004688993</v>
      </c>
    </row>
    <row r="22" spans="1:7" ht="12">
      <c r="A22" s="20" t="s">
        <v>30</v>
      </c>
      <c r="B22" s="29">
        <v>38.29756</v>
      </c>
      <c r="C22" s="13">
        <v>8.488551</v>
      </c>
      <c r="D22" s="13">
        <v>-6.962246</v>
      </c>
      <c r="E22" s="13">
        <v>-26.64977</v>
      </c>
      <c r="F22" s="25">
        <v>4.608616</v>
      </c>
      <c r="G22" s="36">
        <v>0</v>
      </c>
    </row>
    <row r="23" spans="1:7" ht="12">
      <c r="A23" s="20" t="s">
        <v>31</v>
      </c>
      <c r="B23" s="29">
        <v>0.4694251</v>
      </c>
      <c r="C23" s="13">
        <v>-1.194008</v>
      </c>
      <c r="D23" s="13">
        <v>1.23546</v>
      </c>
      <c r="E23" s="13">
        <v>3.836032</v>
      </c>
      <c r="F23" s="25">
        <v>7.508972</v>
      </c>
      <c r="G23" s="35">
        <v>2.002889</v>
      </c>
    </row>
    <row r="24" spans="1:7" ht="12">
      <c r="A24" s="20" t="s">
        <v>32</v>
      </c>
      <c r="B24" s="29">
        <v>2.184234</v>
      </c>
      <c r="C24" s="13">
        <v>4.577765</v>
      </c>
      <c r="D24" s="13">
        <v>1.69058</v>
      </c>
      <c r="E24" s="13">
        <v>1.950222</v>
      </c>
      <c r="F24" s="25">
        <v>-0.003844049</v>
      </c>
      <c r="G24" s="35">
        <v>2.29336</v>
      </c>
    </row>
    <row r="25" spans="1:7" ht="12">
      <c r="A25" s="20" t="s">
        <v>33</v>
      </c>
      <c r="B25" s="29">
        <v>-0.01848169</v>
      </c>
      <c r="C25" s="13">
        <v>-0.819127</v>
      </c>
      <c r="D25" s="13">
        <v>0.6020442</v>
      </c>
      <c r="E25" s="13">
        <v>0.989263</v>
      </c>
      <c r="F25" s="25">
        <v>-0.6251665</v>
      </c>
      <c r="G25" s="35">
        <v>0.09970765</v>
      </c>
    </row>
    <row r="26" spans="1:7" ht="12">
      <c r="A26" s="21" t="s">
        <v>34</v>
      </c>
      <c r="B26" s="31">
        <v>-0.5144859</v>
      </c>
      <c r="C26" s="15">
        <v>-0.2480658</v>
      </c>
      <c r="D26" s="15">
        <v>-0.6229419</v>
      </c>
      <c r="E26" s="15">
        <v>-0.6515967</v>
      </c>
      <c r="F26" s="27">
        <v>1.733713</v>
      </c>
      <c r="G26" s="37">
        <v>-0.2096079</v>
      </c>
    </row>
    <row r="27" spans="1:7" ht="12">
      <c r="A27" s="20" t="s">
        <v>35</v>
      </c>
      <c r="B27" s="29">
        <v>0.5246558</v>
      </c>
      <c r="C27" s="13">
        <v>0.53897</v>
      </c>
      <c r="D27" s="13">
        <v>-0.3089111</v>
      </c>
      <c r="E27" s="13">
        <v>0.1877767</v>
      </c>
      <c r="F27" s="25">
        <v>0.4089034</v>
      </c>
      <c r="G27" s="35">
        <v>0.2311412</v>
      </c>
    </row>
    <row r="28" spans="1:7" ht="12">
      <c r="A28" s="20" t="s">
        <v>36</v>
      </c>
      <c r="B28" s="29">
        <v>0.4937033</v>
      </c>
      <c r="C28" s="13">
        <v>0.3618506</v>
      </c>
      <c r="D28" s="13">
        <v>0.1748837</v>
      </c>
      <c r="E28" s="13">
        <v>0.1719725</v>
      </c>
      <c r="F28" s="25">
        <v>0.433074</v>
      </c>
      <c r="G28" s="35">
        <v>0.2997624</v>
      </c>
    </row>
    <row r="29" spans="1:7" ht="12">
      <c r="A29" s="20" t="s">
        <v>37</v>
      </c>
      <c r="B29" s="29">
        <v>0.1326921</v>
      </c>
      <c r="C29" s="13">
        <v>-0.0327055</v>
      </c>
      <c r="D29" s="13">
        <v>0.03688118</v>
      </c>
      <c r="E29" s="13">
        <v>-0.09672139</v>
      </c>
      <c r="F29" s="25">
        <v>-0.276574</v>
      </c>
      <c r="G29" s="35">
        <v>-0.03998228</v>
      </c>
    </row>
    <row r="30" spans="1:7" ht="12">
      <c r="A30" s="21" t="s">
        <v>38</v>
      </c>
      <c r="B30" s="31">
        <v>0.03019045</v>
      </c>
      <c r="C30" s="15">
        <v>0.135101</v>
      </c>
      <c r="D30" s="15">
        <v>-0.0193459</v>
      </c>
      <c r="E30" s="15">
        <v>-0.05811904</v>
      </c>
      <c r="F30" s="27">
        <v>0.2343032</v>
      </c>
      <c r="G30" s="37">
        <v>0.04951101</v>
      </c>
    </row>
    <row r="31" spans="1:7" ht="12">
      <c r="A31" s="20" t="s">
        <v>39</v>
      </c>
      <c r="B31" s="29">
        <v>0.05319134</v>
      </c>
      <c r="C31" s="13">
        <v>0.04463784</v>
      </c>
      <c r="D31" s="13">
        <v>-0.03413545</v>
      </c>
      <c r="E31" s="13">
        <v>-0.08972398</v>
      </c>
      <c r="F31" s="25">
        <v>-0.009728897</v>
      </c>
      <c r="G31" s="35">
        <v>-0.01266149</v>
      </c>
    </row>
    <row r="32" spans="1:7" ht="12">
      <c r="A32" s="20" t="s">
        <v>40</v>
      </c>
      <c r="B32" s="29">
        <v>0.05738837</v>
      </c>
      <c r="C32" s="13">
        <v>0.0136261</v>
      </c>
      <c r="D32" s="13">
        <v>0.02899112</v>
      </c>
      <c r="E32" s="13">
        <v>0.04473387</v>
      </c>
      <c r="F32" s="25">
        <v>0.08243818</v>
      </c>
      <c r="G32" s="35">
        <v>0.04032447</v>
      </c>
    </row>
    <row r="33" spans="1:7" ht="12">
      <c r="A33" s="20" t="s">
        <v>41</v>
      </c>
      <c r="B33" s="29">
        <v>0.1178041</v>
      </c>
      <c r="C33" s="13">
        <v>0.07590263</v>
      </c>
      <c r="D33" s="13">
        <v>0.0670419</v>
      </c>
      <c r="E33" s="13">
        <v>0.06848009</v>
      </c>
      <c r="F33" s="25">
        <v>0.04156559</v>
      </c>
      <c r="G33" s="35">
        <v>0.07346573</v>
      </c>
    </row>
    <row r="34" spans="1:7" ht="12">
      <c r="A34" s="21" t="s">
        <v>42</v>
      </c>
      <c r="B34" s="31">
        <v>-0.0009931174</v>
      </c>
      <c r="C34" s="15">
        <v>0.01395713</v>
      </c>
      <c r="D34" s="15">
        <v>0.006938713</v>
      </c>
      <c r="E34" s="15">
        <v>0.00108646</v>
      </c>
      <c r="F34" s="27">
        <v>-0.02516354</v>
      </c>
      <c r="G34" s="37">
        <v>0.001802263</v>
      </c>
    </row>
    <row r="35" spans="1:7" ht="12.75" thickBot="1">
      <c r="A35" s="22" t="s">
        <v>43</v>
      </c>
      <c r="B35" s="32">
        <v>-0.00319174</v>
      </c>
      <c r="C35" s="16">
        <v>-0.001879091</v>
      </c>
      <c r="D35" s="16">
        <v>0.001491397</v>
      </c>
      <c r="E35" s="16">
        <v>-0.001310336</v>
      </c>
      <c r="F35" s="28">
        <v>-0.004974639</v>
      </c>
      <c r="G35" s="38">
        <v>-0.001534734</v>
      </c>
    </row>
    <row r="36" spans="1:7" ht="12">
      <c r="A36" s="4" t="s">
        <v>44</v>
      </c>
      <c r="B36" s="3">
        <v>21.65527</v>
      </c>
      <c r="C36" s="3">
        <v>21.65527</v>
      </c>
      <c r="D36" s="3">
        <v>21.66138</v>
      </c>
      <c r="E36" s="3">
        <v>21.65833</v>
      </c>
      <c r="F36" s="3">
        <v>21.66138</v>
      </c>
      <c r="G36" s="3"/>
    </row>
    <row r="37" spans="1:6" ht="12">
      <c r="A37" s="4" t="s">
        <v>45</v>
      </c>
      <c r="B37" s="2">
        <v>-0.2217611</v>
      </c>
      <c r="C37" s="2">
        <v>-0.1673381</v>
      </c>
      <c r="D37" s="2">
        <v>-0.1525879</v>
      </c>
      <c r="E37" s="2">
        <v>-0.1296997</v>
      </c>
      <c r="F37" s="2">
        <v>-0.1327515</v>
      </c>
    </row>
    <row r="38" spans="1:7" ht="12">
      <c r="A38" s="4" t="s">
        <v>53</v>
      </c>
      <c r="B38" s="2">
        <v>-0.0001034434</v>
      </c>
      <c r="C38" s="2">
        <v>5.927185E-05</v>
      </c>
      <c r="D38" s="2">
        <v>-8.77681E-05</v>
      </c>
      <c r="E38" s="2">
        <v>0.0001588662</v>
      </c>
      <c r="F38" s="2">
        <v>-0.000123065</v>
      </c>
      <c r="G38" s="2">
        <v>0.0003241129</v>
      </c>
    </row>
    <row r="39" spans="1:7" ht="12.75" thickBot="1">
      <c r="A39" s="4" t="s">
        <v>54</v>
      </c>
      <c r="B39" s="2">
        <v>0.0001205638</v>
      </c>
      <c r="C39" s="2">
        <v>-8.964381E-05</v>
      </c>
      <c r="D39" s="2">
        <v>2.449862E-05</v>
      </c>
      <c r="E39" s="2">
        <v>3.528424E-05</v>
      </c>
      <c r="F39" s="2">
        <v>-7.590698E-05</v>
      </c>
      <c r="G39" s="2">
        <v>0.0007985681</v>
      </c>
    </row>
    <row r="40" spans="2:7" ht="12.75" thickBot="1">
      <c r="B40" s="7" t="s">
        <v>46</v>
      </c>
      <c r="C40" s="18">
        <v>-0.003747</v>
      </c>
      <c r="D40" s="17" t="s">
        <v>47</v>
      </c>
      <c r="E40" s="18">
        <v>3.116536</v>
      </c>
      <c r="F40" s="17" t="s">
        <v>48</v>
      </c>
      <c r="G40" s="8">
        <v>54.927825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0.002254</v>
      </c>
      <c r="C4">
        <v>0.003748</v>
      </c>
      <c r="D4">
        <v>0.003745</v>
      </c>
      <c r="E4">
        <v>0.003749</v>
      </c>
      <c r="F4">
        <v>0.002078</v>
      </c>
      <c r="G4">
        <v>0.011679</v>
      </c>
    </row>
    <row r="5" spans="1:7" ht="12.75">
      <c r="A5" t="s">
        <v>13</v>
      </c>
      <c r="B5">
        <v>1.914869</v>
      </c>
      <c r="C5">
        <v>0.424427</v>
      </c>
      <c r="D5">
        <v>-0.348112</v>
      </c>
      <c r="E5">
        <v>-1.332485</v>
      </c>
      <c r="F5">
        <v>0.230431</v>
      </c>
      <c r="G5">
        <v>5.583586</v>
      </c>
    </row>
    <row r="6" spans="1:7" ht="12.75">
      <c r="A6" t="s">
        <v>14</v>
      </c>
      <c r="B6" s="49">
        <v>61.12064</v>
      </c>
      <c r="C6" s="49">
        <v>-34.91056</v>
      </c>
      <c r="D6" s="49">
        <v>51.61826</v>
      </c>
      <c r="E6" s="49">
        <v>-93.506</v>
      </c>
      <c r="F6" s="49">
        <v>72.37058</v>
      </c>
      <c r="G6" s="49">
        <v>-0.001235854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1.501085</v>
      </c>
      <c r="C8" s="49">
        <v>-0.2229845</v>
      </c>
      <c r="D8" s="49">
        <v>-0.3837416</v>
      </c>
      <c r="E8" s="49">
        <v>1.40813</v>
      </c>
      <c r="F8" s="49">
        <v>-1.34828</v>
      </c>
      <c r="G8" s="49">
        <v>0.2304723</v>
      </c>
    </row>
    <row r="9" spans="1:7" ht="12.75">
      <c r="A9" t="s">
        <v>17</v>
      </c>
      <c r="B9" s="49">
        <v>-0.5333131</v>
      </c>
      <c r="C9" s="49">
        <v>0.3137878</v>
      </c>
      <c r="D9" s="49">
        <v>-0.008011201</v>
      </c>
      <c r="E9" s="49">
        <v>-0.1847508</v>
      </c>
      <c r="F9" s="49">
        <v>-0.1547501</v>
      </c>
      <c r="G9" s="49">
        <v>-0.06866164</v>
      </c>
    </row>
    <row r="10" spans="1:7" ht="12.75">
      <c r="A10" t="s">
        <v>18</v>
      </c>
      <c r="B10" s="49">
        <v>-0.6209771</v>
      </c>
      <c r="C10" s="49">
        <v>0.1945149</v>
      </c>
      <c r="D10" s="49">
        <v>-0.04481445</v>
      </c>
      <c r="E10" s="49">
        <v>-1.117268</v>
      </c>
      <c r="F10" s="49">
        <v>-0.9246787</v>
      </c>
      <c r="G10" s="49">
        <v>-0.4461657</v>
      </c>
    </row>
    <row r="11" spans="1:7" ht="12.75">
      <c r="A11" t="s">
        <v>19</v>
      </c>
      <c r="B11" s="49">
        <v>2.200517</v>
      </c>
      <c r="C11" s="49">
        <v>0.3482399</v>
      </c>
      <c r="D11" s="49">
        <v>2.281804</v>
      </c>
      <c r="E11" s="49">
        <v>0.2274147</v>
      </c>
      <c r="F11" s="49">
        <v>11.91316</v>
      </c>
      <c r="G11" s="49">
        <v>2.594993</v>
      </c>
    </row>
    <row r="12" spans="1:7" ht="12.75">
      <c r="A12" t="s">
        <v>20</v>
      </c>
      <c r="B12" s="49">
        <v>0.02265337</v>
      </c>
      <c r="C12" s="49">
        <v>-0.1825921</v>
      </c>
      <c r="D12" s="49">
        <v>-0.2258482</v>
      </c>
      <c r="E12" s="49">
        <v>-0.4880337</v>
      </c>
      <c r="F12" s="49">
        <v>-0.3967263</v>
      </c>
      <c r="G12" s="49">
        <v>-0.26538</v>
      </c>
    </row>
    <row r="13" spans="1:7" ht="12.75">
      <c r="A13" t="s">
        <v>21</v>
      </c>
      <c r="B13" s="49">
        <v>-0.03868599</v>
      </c>
      <c r="C13" s="49">
        <v>0.1903568</v>
      </c>
      <c r="D13" s="49">
        <v>0.1334841</v>
      </c>
      <c r="E13" s="49">
        <v>0.3101913</v>
      </c>
      <c r="F13" s="49">
        <v>-0.1585172</v>
      </c>
      <c r="G13" s="49">
        <v>0.1258534</v>
      </c>
    </row>
    <row r="14" spans="1:7" ht="12.75">
      <c r="A14" t="s">
        <v>22</v>
      </c>
      <c r="B14" s="49">
        <v>-0.07809012</v>
      </c>
      <c r="C14" s="49">
        <v>0.09254035</v>
      </c>
      <c r="D14" s="49">
        <v>0.04435055</v>
      </c>
      <c r="E14" s="49">
        <v>-0.01404074</v>
      </c>
      <c r="F14" s="49">
        <v>-0.09188556</v>
      </c>
      <c r="G14" s="49">
        <v>0.005993788</v>
      </c>
    </row>
    <row r="15" spans="1:7" ht="12.75">
      <c r="A15" t="s">
        <v>23</v>
      </c>
      <c r="B15" s="49">
        <v>-0.3480884</v>
      </c>
      <c r="C15" s="49">
        <v>-0.2228516</v>
      </c>
      <c r="D15" s="49">
        <v>-0.05885085</v>
      </c>
      <c r="E15" s="49">
        <v>-0.1793192</v>
      </c>
      <c r="F15" s="49">
        <v>-0.3313112</v>
      </c>
      <c r="G15" s="49">
        <v>-0.2055303</v>
      </c>
    </row>
    <row r="16" spans="1:7" ht="12.75">
      <c r="A16" t="s">
        <v>24</v>
      </c>
      <c r="B16" s="49">
        <v>-0.02496174</v>
      </c>
      <c r="C16" s="49">
        <v>-0.02800978</v>
      </c>
      <c r="D16" s="49">
        <v>-0.04758634</v>
      </c>
      <c r="E16" s="49">
        <v>-0.08478335</v>
      </c>
      <c r="F16" s="49">
        <v>-0.06999041</v>
      </c>
      <c r="G16" s="49">
        <v>-0.05154498</v>
      </c>
    </row>
    <row r="17" spans="1:7" ht="12.75">
      <c r="A17" t="s">
        <v>25</v>
      </c>
      <c r="B17" s="49">
        <v>-0.02312222</v>
      </c>
      <c r="C17" s="49">
        <v>-0.02300941</v>
      </c>
      <c r="D17" s="49">
        <v>-0.02541652</v>
      </c>
      <c r="E17" s="49">
        <v>-0.01469956</v>
      </c>
      <c r="F17" s="49">
        <v>0.001456716</v>
      </c>
      <c r="G17" s="49">
        <v>-0.01833729</v>
      </c>
    </row>
    <row r="18" spans="1:7" ht="12.75">
      <c r="A18" t="s">
        <v>26</v>
      </c>
      <c r="B18" s="49">
        <v>0.01991249</v>
      </c>
      <c r="C18" s="49">
        <v>0.0514035</v>
      </c>
      <c r="D18" s="49">
        <v>0.03677744</v>
      </c>
      <c r="E18" s="49">
        <v>0.07348535</v>
      </c>
      <c r="F18" s="49">
        <v>-0.01441351</v>
      </c>
      <c r="G18" s="49">
        <v>0.03986997</v>
      </c>
    </row>
    <row r="19" spans="1:7" ht="12.75">
      <c r="A19" t="s">
        <v>27</v>
      </c>
      <c r="B19" s="49">
        <v>-0.2075236</v>
      </c>
      <c r="C19" s="49">
        <v>-0.1756204</v>
      </c>
      <c r="D19" s="49">
        <v>-0.1996002</v>
      </c>
      <c r="E19" s="49">
        <v>-0.1770775</v>
      </c>
      <c r="F19" s="49">
        <v>-0.1280585</v>
      </c>
      <c r="G19" s="49">
        <v>-0.1800089</v>
      </c>
    </row>
    <row r="20" spans="1:7" ht="12.75">
      <c r="A20" t="s">
        <v>28</v>
      </c>
      <c r="B20" s="49">
        <v>0.001231311</v>
      </c>
      <c r="C20" s="49">
        <v>-0.0006114889</v>
      </c>
      <c r="D20" s="49">
        <v>-0.00140663</v>
      </c>
      <c r="E20" s="49">
        <v>0.005147893</v>
      </c>
      <c r="F20" s="49">
        <v>-0.004095325</v>
      </c>
      <c r="G20" s="49">
        <v>0.0003856645</v>
      </c>
    </row>
    <row r="21" spans="1:7" ht="12.75">
      <c r="A21" t="s">
        <v>29</v>
      </c>
      <c r="B21" s="49">
        <v>-70.68686</v>
      </c>
      <c r="C21" s="49">
        <v>52.70205</v>
      </c>
      <c r="D21" s="49">
        <v>-14.4469</v>
      </c>
      <c r="E21" s="49">
        <v>-20.50639</v>
      </c>
      <c r="F21" s="49">
        <v>44.68453</v>
      </c>
      <c r="G21" s="49">
        <v>0.004688993</v>
      </c>
    </row>
    <row r="22" spans="1:7" ht="12.75">
      <c r="A22" t="s">
        <v>30</v>
      </c>
      <c r="B22" s="49">
        <v>38.29756</v>
      </c>
      <c r="C22" s="49">
        <v>8.488551</v>
      </c>
      <c r="D22" s="49">
        <v>-6.962246</v>
      </c>
      <c r="E22" s="49">
        <v>-26.64977</v>
      </c>
      <c r="F22" s="49">
        <v>4.608616</v>
      </c>
      <c r="G22" s="49">
        <v>0</v>
      </c>
    </row>
    <row r="23" spans="1:7" ht="12.75">
      <c r="A23" t="s">
        <v>31</v>
      </c>
      <c r="B23" s="49">
        <v>0.4694251</v>
      </c>
      <c r="C23" s="49">
        <v>-1.194008</v>
      </c>
      <c r="D23" s="49">
        <v>1.23546</v>
      </c>
      <c r="E23" s="49">
        <v>3.836032</v>
      </c>
      <c r="F23" s="49">
        <v>7.508972</v>
      </c>
      <c r="G23" s="49">
        <v>2.002889</v>
      </c>
    </row>
    <row r="24" spans="1:7" ht="12.75">
      <c r="A24" t="s">
        <v>32</v>
      </c>
      <c r="B24" s="49">
        <v>2.184234</v>
      </c>
      <c r="C24" s="49">
        <v>4.577765</v>
      </c>
      <c r="D24" s="49">
        <v>1.69058</v>
      </c>
      <c r="E24" s="49">
        <v>1.950222</v>
      </c>
      <c r="F24" s="49">
        <v>-0.003844049</v>
      </c>
      <c r="G24" s="49">
        <v>2.29336</v>
      </c>
    </row>
    <row r="25" spans="1:7" ht="12.75">
      <c r="A25" t="s">
        <v>33</v>
      </c>
      <c r="B25" s="49">
        <v>-0.01848169</v>
      </c>
      <c r="C25" s="49">
        <v>-0.819127</v>
      </c>
      <c r="D25" s="49">
        <v>0.6020442</v>
      </c>
      <c r="E25" s="49">
        <v>0.989263</v>
      </c>
      <c r="F25" s="49">
        <v>-0.6251665</v>
      </c>
      <c r="G25" s="49">
        <v>0.09970765</v>
      </c>
    </row>
    <row r="26" spans="1:7" ht="12.75">
      <c r="A26" t="s">
        <v>34</v>
      </c>
      <c r="B26" s="49">
        <v>-0.5144859</v>
      </c>
      <c r="C26" s="49">
        <v>-0.2480658</v>
      </c>
      <c r="D26" s="49">
        <v>-0.6229419</v>
      </c>
      <c r="E26" s="49">
        <v>-0.6515967</v>
      </c>
      <c r="F26" s="49">
        <v>1.733713</v>
      </c>
      <c r="G26" s="49">
        <v>-0.2096079</v>
      </c>
    </row>
    <row r="27" spans="1:7" ht="12.75">
      <c r="A27" t="s">
        <v>35</v>
      </c>
      <c r="B27" s="49">
        <v>0.5246558</v>
      </c>
      <c r="C27" s="49">
        <v>0.53897</v>
      </c>
      <c r="D27" s="49">
        <v>-0.3089111</v>
      </c>
      <c r="E27" s="49">
        <v>0.1877767</v>
      </c>
      <c r="F27" s="49">
        <v>0.4089034</v>
      </c>
      <c r="G27" s="49">
        <v>0.2311412</v>
      </c>
    </row>
    <row r="28" spans="1:7" ht="12.75">
      <c r="A28" t="s">
        <v>36</v>
      </c>
      <c r="B28" s="49">
        <v>0.4937033</v>
      </c>
      <c r="C28" s="49">
        <v>0.3618506</v>
      </c>
      <c r="D28" s="49">
        <v>0.1748837</v>
      </c>
      <c r="E28" s="49">
        <v>0.1719725</v>
      </c>
      <c r="F28" s="49">
        <v>0.433074</v>
      </c>
      <c r="G28" s="49">
        <v>0.2997624</v>
      </c>
    </row>
    <row r="29" spans="1:7" ht="12.75">
      <c r="A29" t="s">
        <v>37</v>
      </c>
      <c r="B29" s="49">
        <v>0.1326921</v>
      </c>
      <c r="C29" s="49">
        <v>-0.0327055</v>
      </c>
      <c r="D29" s="49">
        <v>0.03688118</v>
      </c>
      <c r="E29" s="49">
        <v>-0.09672139</v>
      </c>
      <c r="F29" s="49">
        <v>-0.276574</v>
      </c>
      <c r="G29" s="49">
        <v>-0.03998228</v>
      </c>
    </row>
    <row r="30" spans="1:7" ht="12.75">
      <c r="A30" t="s">
        <v>38</v>
      </c>
      <c r="B30" s="49">
        <v>0.03019045</v>
      </c>
      <c r="C30" s="49">
        <v>0.135101</v>
      </c>
      <c r="D30" s="49">
        <v>-0.0193459</v>
      </c>
      <c r="E30" s="49">
        <v>-0.05811904</v>
      </c>
      <c r="F30" s="49">
        <v>0.2343032</v>
      </c>
      <c r="G30" s="49">
        <v>0.04951101</v>
      </c>
    </row>
    <row r="31" spans="1:7" ht="12.75">
      <c r="A31" t="s">
        <v>39</v>
      </c>
      <c r="B31" s="49">
        <v>0.05319134</v>
      </c>
      <c r="C31" s="49">
        <v>0.04463784</v>
      </c>
      <c r="D31" s="49">
        <v>-0.03413545</v>
      </c>
      <c r="E31" s="49">
        <v>-0.08972398</v>
      </c>
      <c r="F31" s="49">
        <v>-0.009728897</v>
      </c>
      <c r="G31" s="49">
        <v>-0.01266149</v>
      </c>
    </row>
    <row r="32" spans="1:7" ht="12.75">
      <c r="A32" t="s">
        <v>40</v>
      </c>
      <c r="B32" s="49">
        <v>0.05738837</v>
      </c>
      <c r="C32" s="49">
        <v>0.0136261</v>
      </c>
      <c r="D32" s="49">
        <v>0.02899112</v>
      </c>
      <c r="E32" s="49">
        <v>0.04473387</v>
      </c>
      <c r="F32" s="49">
        <v>0.08243818</v>
      </c>
      <c r="G32" s="49">
        <v>0.04032447</v>
      </c>
    </row>
    <row r="33" spans="1:7" ht="12.75">
      <c r="A33" t="s">
        <v>41</v>
      </c>
      <c r="B33" s="49">
        <v>0.1178041</v>
      </c>
      <c r="C33" s="49">
        <v>0.07590263</v>
      </c>
      <c r="D33" s="49">
        <v>0.0670419</v>
      </c>
      <c r="E33" s="49">
        <v>0.06848009</v>
      </c>
      <c r="F33" s="49">
        <v>0.04156559</v>
      </c>
      <c r="G33" s="49">
        <v>0.07346573</v>
      </c>
    </row>
    <row r="34" spans="1:7" ht="12.75">
      <c r="A34" t="s">
        <v>42</v>
      </c>
      <c r="B34" s="49">
        <v>-0.0009931174</v>
      </c>
      <c r="C34" s="49">
        <v>0.01395713</v>
      </c>
      <c r="D34" s="49">
        <v>0.006938713</v>
      </c>
      <c r="E34" s="49">
        <v>0.00108646</v>
      </c>
      <c r="F34" s="49">
        <v>-0.02516354</v>
      </c>
      <c r="G34" s="49">
        <v>0.001802263</v>
      </c>
    </row>
    <row r="35" spans="1:7" ht="12.75">
      <c r="A35" t="s">
        <v>43</v>
      </c>
      <c r="B35" s="49">
        <v>-0.00319174</v>
      </c>
      <c r="C35" s="49">
        <v>-0.001879091</v>
      </c>
      <c r="D35" s="49">
        <v>0.001491397</v>
      </c>
      <c r="E35" s="49">
        <v>-0.001310336</v>
      </c>
      <c r="F35" s="49">
        <v>-0.004974639</v>
      </c>
      <c r="G35" s="49">
        <v>-0.001534734</v>
      </c>
    </row>
    <row r="36" spans="1:6" ht="12.75">
      <c r="A36" t="s">
        <v>44</v>
      </c>
      <c r="B36" s="49">
        <v>21.65527</v>
      </c>
      <c r="C36" s="49">
        <v>21.65527</v>
      </c>
      <c r="D36" s="49">
        <v>21.66138</v>
      </c>
      <c r="E36" s="49">
        <v>21.65833</v>
      </c>
      <c r="F36" s="49">
        <v>21.66138</v>
      </c>
    </row>
    <row r="37" spans="1:6" ht="12.75">
      <c r="A37" t="s">
        <v>45</v>
      </c>
      <c r="B37" s="49">
        <v>-0.2217611</v>
      </c>
      <c r="C37" s="49">
        <v>-0.1673381</v>
      </c>
      <c r="D37" s="49">
        <v>-0.1525879</v>
      </c>
      <c r="E37" s="49">
        <v>-0.1296997</v>
      </c>
      <c r="F37" s="49">
        <v>-0.1327515</v>
      </c>
    </row>
    <row r="38" spans="1:7" ht="12.75">
      <c r="A38" t="s">
        <v>55</v>
      </c>
      <c r="B38" s="49">
        <v>-0.0001034434</v>
      </c>
      <c r="C38" s="49">
        <v>5.927185E-05</v>
      </c>
      <c r="D38" s="49">
        <v>-8.77681E-05</v>
      </c>
      <c r="E38" s="49">
        <v>0.0001588662</v>
      </c>
      <c r="F38" s="49">
        <v>-0.000123065</v>
      </c>
      <c r="G38" s="49">
        <v>0.0003241129</v>
      </c>
    </row>
    <row r="39" spans="1:7" ht="12.75">
      <c r="A39" t="s">
        <v>56</v>
      </c>
      <c r="B39" s="49">
        <v>0.0001205638</v>
      </c>
      <c r="C39" s="49">
        <v>-8.964381E-05</v>
      </c>
      <c r="D39" s="49">
        <v>2.449862E-05</v>
      </c>
      <c r="E39" s="49">
        <v>3.528424E-05</v>
      </c>
      <c r="F39" s="49">
        <v>-7.590698E-05</v>
      </c>
      <c r="G39" s="49">
        <v>0.0007985681</v>
      </c>
    </row>
    <row r="40" spans="2:7" ht="12.75">
      <c r="B40" t="s">
        <v>46</v>
      </c>
      <c r="C40">
        <v>-0.003747</v>
      </c>
      <c r="D40" t="s">
        <v>47</v>
      </c>
      <c r="E40">
        <v>3.116536</v>
      </c>
      <c r="F40" t="s">
        <v>48</v>
      </c>
      <c r="G40">
        <v>54.927825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-0.00010344335796850947</v>
      </c>
      <c r="C50">
        <f>-0.017/(C7*C7+C22*C22)*(C21*C22+C6*C7)</f>
        <v>5.92718574046989E-05</v>
      </c>
      <c r="D50">
        <f>-0.017/(D7*D7+D22*D22)*(D21*D22+D6*D7)</f>
        <v>-8.77680985444796E-05</v>
      </c>
      <c r="E50">
        <f>-0.017/(E7*E7+E22*E22)*(E21*E22+E6*E7)</f>
        <v>0.0001588661683181079</v>
      </c>
      <c r="F50">
        <f>-0.017/(F7*F7+F22*F22)*(F21*F22+F6*F7)</f>
        <v>-0.00012306496861459593</v>
      </c>
      <c r="G50">
        <f>(B50*B$4+C50*C$4+D50*D$4+E50*E$4+F50*F$4)/SUM(B$4:F$4)</f>
        <v>1.0165910245999148E-08</v>
      </c>
    </row>
    <row r="51" spans="1:7" ht="12.75">
      <c r="A51" t="s">
        <v>59</v>
      </c>
      <c r="B51">
        <f>-0.017/(B7*B7+B22*B22)*(B21*B7-B6*B22)</f>
        <v>0.00012056382482084006</v>
      </c>
      <c r="C51">
        <f>-0.017/(C7*C7+C22*C22)*(C21*C7-C6*C22)</f>
        <v>-8.964379821844445E-05</v>
      </c>
      <c r="D51">
        <f>-0.017/(D7*D7+D22*D22)*(D21*D7-D6*D22)</f>
        <v>2.4498623690698108E-05</v>
      </c>
      <c r="E51">
        <f>-0.017/(E7*E7+E22*E22)*(E21*E7-E6*E22)</f>
        <v>3.528423768464589E-05</v>
      </c>
      <c r="F51">
        <f>-0.017/(F7*F7+F22*F22)*(F21*F7-F6*F22)</f>
        <v>-7.590698508166034E-05</v>
      </c>
      <c r="G51">
        <f>(B51*B$4+C51*C$4+D51*D$4+E51*E$4+F51*F$4)/SUM(B$4:F$4)</f>
        <v>1.322167217898665E-07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9999.975073769587</v>
      </c>
      <c r="C62">
        <f>C7+(2/0.017)*(C8*C50-C23*C51)</f>
        <v>9999.985852692034</v>
      </c>
      <c r="D62">
        <f>D7+(2/0.017)*(D8*D50-D23*D51)</f>
        <v>10000.000401553052</v>
      </c>
      <c r="E62">
        <f>E7+(2/0.017)*(E8*E50-E23*E51)</f>
        <v>10000.010394441499</v>
      </c>
      <c r="F62">
        <f>F7+(2/0.017)*(F8*F50-F23*F51)</f>
        <v>10000.086577583703</v>
      </c>
    </row>
    <row r="63" spans="1:6" ht="12.75">
      <c r="A63" t="s">
        <v>67</v>
      </c>
      <c r="B63">
        <f>B8+(3/0.017)*(B9*B50-B24*B51)</f>
        <v>1.4643487810415659</v>
      </c>
      <c r="C63">
        <f>C8+(3/0.017)*(C9*C50-C24*C51)</f>
        <v>-0.14728443629028384</v>
      </c>
      <c r="D63">
        <f>D8+(3/0.017)*(D9*D50-D24*D51)</f>
        <v>-0.39092638035768107</v>
      </c>
      <c r="E63">
        <f>E8+(3/0.017)*(E9*E50-E24*E51)</f>
        <v>1.390807162069024</v>
      </c>
      <c r="F63">
        <f>F8+(3/0.017)*(F9*F50-F24*F51)</f>
        <v>-1.3449707307006746</v>
      </c>
    </row>
    <row r="64" spans="1:6" ht="12.75">
      <c r="A64" t="s">
        <v>68</v>
      </c>
      <c r="B64">
        <f>B9+(4/0.017)*(B10*B50-B25*B51)</f>
        <v>-0.5176744694868</v>
      </c>
      <c r="C64">
        <f>C9+(4/0.017)*(C10*C50-C25*C51)</f>
        <v>0.299223000920614</v>
      </c>
      <c r="D64">
        <f>D9+(4/0.017)*(D10*D50-D25*D51)</f>
        <v>-0.010556136349917821</v>
      </c>
      <c r="E64">
        <f>E9+(4/0.017)*(E10*E50-E25*E51)</f>
        <v>-0.23472761811036744</v>
      </c>
      <c r="F64">
        <f>F9+(4/0.017)*(F10*F50-F25*F51)</f>
        <v>-0.1391404409399926</v>
      </c>
    </row>
    <row r="65" spans="1:6" ht="12.75">
      <c r="A65" t="s">
        <v>69</v>
      </c>
      <c r="B65">
        <f>B10+(5/0.017)*(B11*B50-B26*B51)</f>
        <v>-0.6696831234783523</v>
      </c>
      <c r="C65">
        <f>C10+(5/0.017)*(C11*C50-C26*C51)</f>
        <v>0.19404527211039105</v>
      </c>
      <c r="D65">
        <f>D10+(5/0.017)*(D11*D50-D26*D51)</f>
        <v>-0.09922867915938802</v>
      </c>
      <c r="E65">
        <f>E10+(5/0.017)*(E11*E50-E26*E51)</f>
        <v>-1.0998798838689579</v>
      </c>
      <c r="F65">
        <f>F10+(5/0.017)*(F11*F50-F26*F51)</f>
        <v>-1.3171762690216997</v>
      </c>
    </row>
    <row r="66" spans="1:6" ht="12.75">
      <c r="A66" t="s">
        <v>70</v>
      </c>
      <c r="B66">
        <f>B11+(6/0.017)*(B12*B50-B27*B51)</f>
        <v>2.177364817426633</v>
      </c>
      <c r="C66">
        <f>C11+(6/0.017)*(C12*C50-C27*C51)</f>
        <v>0.36147263353342485</v>
      </c>
      <c r="D66">
        <f>D11+(6/0.017)*(D12*D50-D27*D51)</f>
        <v>2.291471116658755</v>
      </c>
      <c r="E66">
        <f>E11+(6/0.017)*(E12*E50-E27*E51)</f>
        <v>0.19771201706698327</v>
      </c>
      <c r="F66">
        <f>F11+(6/0.017)*(F12*F50-F27*F51)</f>
        <v>11.941346494332373</v>
      </c>
    </row>
    <row r="67" spans="1:6" ht="12.75">
      <c r="A67" t="s">
        <v>71</v>
      </c>
      <c r="B67">
        <f>B12+(7/0.017)*(B13*B50-B28*B51)</f>
        <v>-0.00020819742583184572</v>
      </c>
      <c r="C67">
        <f>C12+(7/0.017)*(C13*C50-C28*C51)</f>
        <v>-0.16458955629760796</v>
      </c>
      <c r="D67">
        <f>D12+(7/0.017)*(D13*D50-D28*D51)</f>
        <v>-0.2324364581877651</v>
      </c>
      <c r="E67">
        <f>E12+(7/0.017)*(E13*E50-E28*E51)</f>
        <v>-0.4702409415894277</v>
      </c>
      <c r="F67">
        <f>F12+(7/0.017)*(F13*F50-F28*F51)</f>
        <v>-0.37515754757053527</v>
      </c>
    </row>
    <row r="68" spans="1:6" ht="12.75">
      <c r="A68" t="s">
        <v>72</v>
      </c>
      <c r="B68">
        <f>B13+(8/0.017)*(B14*B50-B29*B51)</f>
        <v>-0.04241303134708025</v>
      </c>
      <c r="C68">
        <f>C13+(8/0.017)*(C14*C50-C29*C51)</f>
        <v>0.1915583026761165</v>
      </c>
      <c r="D68">
        <f>D13+(8/0.017)*(D14*D50-D29*D51)</f>
        <v>0.13122711101506315</v>
      </c>
      <c r="E68">
        <f>E13+(8/0.017)*(E14*E50-E29*E51)</f>
        <v>0.31074760209402286</v>
      </c>
      <c r="F68">
        <f>F13+(8/0.017)*(F14*F50-F29*F51)</f>
        <v>-0.16307531996914848</v>
      </c>
    </row>
    <row r="69" spans="1:6" ht="12.75">
      <c r="A69" t="s">
        <v>73</v>
      </c>
      <c r="B69">
        <f>B14+(9/0.017)*(B15*B50-B30*B51)</f>
        <v>-0.06095435461368174</v>
      </c>
      <c r="C69">
        <f>C14+(9/0.017)*(C15*C50-C30*C51)</f>
        <v>0.09195912921938292</v>
      </c>
      <c r="D69">
        <f>D14+(9/0.017)*(D15*D50-D30*D51)</f>
        <v>0.047335995655091674</v>
      </c>
      <c r="E69">
        <f>E14+(9/0.017)*(E15*E50-E30*E51)</f>
        <v>-0.028036834923326183</v>
      </c>
      <c r="F69">
        <f>F14+(9/0.017)*(F15*F50-F30*F51)</f>
        <v>-0.060884238386479744</v>
      </c>
    </row>
    <row r="70" spans="1:6" ht="12.75">
      <c r="A70" t="s">
        <v>74</v>
      </c>
      <c r="B70">
        <f>B15+(10/0.017)*(B16*B50-B31*B51)</f>
        <v>-0.3503418265831817</v>
      </c>
      <c r="C70">
        <f>C15+(10/0.017)*(C16*C50-C31*C51)</f>
        <v>-0.221474356567194</v>
      </c>
      <c r="D70">
        <f>D15+(10/0.017)*(D16*D50-D31*D51)</f>
        <v>-0.05590212404555662</v>
      </c>
      <c r="E70">
        <f>E15+(10/0.017)*(E16*E50-E31*E51)</f>
        <v>-0.1853800021854945</v>
      </c>
      <c r="F70">
        <f>F15+(10/0.017)*(F16*F50-F31*F51)</f>
        <v>-0.32667891978203956</v>
      </c>
    </row>
    <row r="71" spans="1:6" ht="12.75">
      <c r="A71" t="s">
        <v>75</v>
      </c>
      <c r="B71">
        <f>B16+(11/0.017)*(B17*B50-B32*B51)</f>
        <v>-0.02789105378684801</v>
      </c>
      <c r="C71">
        <f>C16+(11/0.017)*(C17*C50-C32*C51)</f>
        <v>-0.02810186624737653</v>
      </c>
      <c r="D71">
        <f>D16+(11/0.017)*(D17*D50-D32*D51)</f>
        <v>-0.046602475998798555</v>
      </c>
      <c r="E71">
        <f>E16+(11/0.017)*(E17*E50-E32*E51)</f>
        <v>-0.08731572035427987</v>
      </c>
      <c r="F71">
        <f>F16+(11/0.017)*(F17*F50-F32*F51)</f>
        <v>-0.0660573515943184</v>
      </c>
    </row>
    <row r="72" spans="1:6" ht="12.75">
      <c r="A72" t="s">
        <v>76</v>
      </c>
      <c r="B72">
        <f>B17+(12/0.017)*(B18*B50-B33*B51)</f>
        <v>-0.03460179249884077</v>
      </c>
      <c r="C72">
        <f>C17+(12/0.017)*(C18*C50-C33*C51)</f>
        <v>-0.016055776374067045</v>
      </c>
      <c r="D72">
        <f>D17+(12/0.017)*(D18*D50-D33*D51)</f>
        <v>-0.028854393123112776</v>
      </c>
      <c r="E72">
        <f>E17+(12/0.017)*(E18*E50-E33*E51)</f>
        <v>-0.008164453028384144</v>
      </c>
      <c r="F72">
        <f>F17+(12/0.017)*(F18*F50-F33*F51)</f>
        <v>0.004935951371164641</v>
      </c>
    </row>
    <row r="73" spans="1:6" ht="12.75">
      <c r="A73" t="s">
        <v>77</v>
      </c>
      <c r="B73">
        <f>B18+(13/0.017)*(B19*B50-B34*B51)</f>
        <v>0.03641994511537651</v>
      </c>
      <c r="C73">
        <f>C18+(13/0.017)*(C19*C50-C34*C51)</f>
        <v>0.04440018805356126</v>
      </c>
      <c r="D73">
        <f>D18+(13/0.017)*(D19*D50-D34*D51)</f>
        <v>0.05004397143278647</v>
      </c>
      <c r="E73">
        <f>E18+(13/0.017)*(E19*E50-E34*E51)</f>
        <v>0.05194361677459295</v>
      </c>
      <c r="F73">
        <f>F18+(13/0.017)*(F19*F50-F34*F51)</f>
        <v>-0.0038227718374496417</v>
      </c>
    </row>
    <row r="74" spans="1:6" ht="12.75">
      <c r="A74" t="s">
        <v>78</v>
      </c>
      <c r="B74">
        <f>B19+(14/0.017)*(B20*B50-B35*B51)</f>
        <v>-0.20731159269837285</v>
      </c>
      <c r="C74">
        <f>C19+(14/0.017)*(C20*C50-C35*C51)</f>
        <v>-0.17578897065426638</v>
      </c>
      <c r="D74">
        <f>D19+(14/0.017)*(D20*D50-D35*D51)</f>
        <v>-0.1995286187686995</v>
      </c>
      <c r="E74">
        <f>E19+(14/0.017)*(E20*E50-E35*E51)</f>
        <v>-0.1763659209766063</v>
      </c>
      <c r="F74">
        <f>F19+(14/0.017)*(F20*F50-F35*F51)</f>
        <v>-0.12795442136945606</v>
      </c>
    </row>
    <row r="75" spans="1:6" ht="12.75">
      <c r="A75" t="s">
        <v>79</v>
      </c>
      <c r="B75" s="49">
        <f>B20</f>
        <v>0.001231311</v>
      </c>
      <c r="C75" s="49">
        <f>C20</f>
        <v>-0.0006114889</v>
      </c>
      <c r="D75" s="49">
        <f>D20</f>
        <v>-0.00140663</v>
      </c>
      <c r="E75" s="49">
        <f>E20</f>
        <v>0.005147893</v>
      </c>
      <c r="F75" s="49">
        <f>F20</f>
        <v>-0.004095325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38.31313854592029</v>
      </c>
      <c r="C82">
        <f>C22+(2/0.017)*(C8*C51+C23*C50)</f>
        <v>8.482576659483266</v>
      </c>
      <c r="D82">
        <f>D22+(2/0.017)*(D8*D51+D23*D50)</f>
        <v>-6.976108954833015</v>
      </c>
      <c r="E82">
        <f>E22+(2/0.017)*(E8*E51+E23*E50)</f>
        <v>-26.572228764823937</v>
      </c>
      <c r="F82">
        <f>F22+(2/0.017)*(F8*F51+F23*F50)</f>
        <v>4.511939819569179</v>
      </c>
    </row>
    <row r="83" spans="1:6" ht="12.75">
      <c r="A83" t="s">
        <v>82</v>
      </c>
      <c r="B83">
        <f>B23+(3/0.017)*(B9*B51+B24*B50)</f>
        <v>0.41820578822728555</v>
      </c>
      <c r="C83">
        <f>C23+(3/0.017)*(C9*C51+C24*C50)</f>
        <v>-1.1510897345731272</v>
      </c>
      <c r="D83">
        <f>D23+(3/0.017)*(D9*D51+D24*D50)</f>
        <v>1.2092408372760113</v>
      </c>
      <c r="E83">
        <f>E23+(3/0.017)*(E9*E51+E24*E50)</f>
        <v>3.8895565009476556</v>
      </c>
      <c r="F83">
        <f>F23+(3/0.017)*(F9*F51+F24*F50)</f>
        <v>7.511128414347345</v>
      </c>
    </row>
    <row r="84" spans="1:6" ht="12.75">
      <c r="A84" t="s">
        <v>83</v>
      </c>
      <c r="B84">
        <f>B24+(4/0.017)*(B10*B51+B25*B50)</f>
        <v>2.1670679844170304</v>
      </c>
      <c r="C84">
        <f>C24+(4/0.017)*(C10*C51+C25*C50)</f>
        <v>4.562238356897313</v>
      </c>
      <c r="D84">
        <f>D24+(4/0.017)*(D10*D51+D25*D50)</f>
        <v>1.6778886665834851</v>
      </c>
      <c r="E84">
        <f>E24+(4/0.017)*(E10*E51+E25*E50)</f>
        <v>1.9779251700233946</v>
      </c>
      <c r="F84">
        <f>F24+(4/0.017)*(F10*F51+F25*F50)</f>
        <v>0.030773755232382554</v>
      </c>
    </row>
    <row r="85" spans="1:6" ht="12.75">
      <c r="A85" t="s">
        <v>84</v>
      </c>
      <c r="B85">
        <f>B25+(5/0.017)*(B11*B51+B26*B50)</f>
        <v>0.07520151447845039</v>
      </c>
      <c r="C85">
        <f>C25+(5/0.017)*(C11*C51+C26*C50)</f>
        <v>-0.8326331376622923</v>
      </c>
      <c r="D85">
        <f>D25+(5/0.017)*(D11*D51+D26*D50)</f>
        <v>0.6345664010584162</v>
      </c>
      <c r="E85">
        <f>E25+(5/0.017)*(E11*E51+E26*E50)</f>
        <v>0.961176965679429</v>
      </c>
      <c r="F85">
        <f>F25+(5/0.017)*(F11*F51+F26*F50)</f>
        <v>-0.9538874983315145</v>
      </c>
    </row>
    <row r="86" spans="1:6" ht="12.75">
      <c r="A86" t="s">
        <v>85</v>
      </c>
      <c r="B86">
        <f>B26+(6/0.017)*(B12*B51+B27*B50)</f>
        <v>-0.5326768343990729</v>
      </c>
      <c r="C86">
        <f>C26+(6/0.017)*(C12*C51+C27*C50)</f>
        <v>-0.2310137991691438</v>
      </c>
      <c r="D86">
        <f>D26+(6/0.017)*(D12*D51+D27*D50)</f>
        <v>-0.6153255812459075</v>
      </c>
      <c r="E86">
        <f>E26+(6/0.017)*(E12*E51+E27*E50)</f>
        <v>-0.6471455937319406</v>
      </c>
      <c r="F86">
        <f>F26+(6/0.017)*(F12*F51+F27*F50)</f>
        <v>1.7265809811464239</v>
      </c>
    </row>
    <row r="87" spans="1:6" ht="12.75">
      <c r="A87" t="s">
        <v>86</v>
      </c>
      <c r="B87">
        <f>B27+(7/0.017)*(B13*B51+B28*B50)</f>
        <v>0.5017063172473761</v>
      </c>
      <c r="C87">
        <f>C27+(7/0.017)*(C13*C51+C28*C50)</f>
        <v>0.5407748678925924</v>
      </c>
      <c r="D87">
        <f>D27+(7/0.017)*(D13*D51+D28*D50)</f>
        <v>-0.31388481950387187</v>
      </c>
      <c r="E87">
        <f>E27+(7/0.017)*(E13*E51+E28*E50)</f>
        <v>0.20353307234211562</v>
      </c>
      <c r="F87">
        <f>F27+(7/0.017)*(F13*F51+F28*F50)</f>
        <v>0.39191247480144253</v>
      </c>
    </row>
    <row r="88" spans="1:6" ht="12.75">
      <c r="A88" t="s">
        <v>87</v>
      </c>
      <c r="B88">
        <f>B28+(8/0.017)*(B14*B51+B29*B50)</f>
        <v>0.48281343649514746</v>
      </c>
      <c r="C88">
        <f>C28+(8/0.017)*(C14*C51+C29*C50)</f>
        <v>0.35703451332008773</v>
      </c>
      <c r="D88">
        <f>D28+(8/0.017)*(D14*D51+D29*D50)</f>
        <v>0.17387171712670532</v>
      </c>
      <c r="E88">
        <f>E28+(8/0.017)*(E14*E51+E29*E50)</f>
        <v>0.16450841838535074</v>
      </c>
      <c r="F88">
        <f>F28+(8/0.017)*(F14*F51+F29*F50)</f>
        <v>0.4523734477467074</v>
      </c>
    </row>
    <row r="89" spans="1:6" ht="12.75">
      <c r="A89" t="s">
        <v>88</v>
      </c>
      <c r="B89">
        <f>B29+(9/0.017)*(B15*B51+B30*B50)</f>
        <v>0.10882099213781636</v>
      </c>
      <c r="C89">
        <f>C29+(9/0.017)*(C15*C51+C30*C50)</f>
        <v>-0.017889937668670145</v>
      </c>
      <c r="D89">
        <f>D29+(9/0.017)*(D15*D51+D30*D50)</f>
        <v>0.03701680895684914</v>
      </c>
      <c r="E89">
        <f>E29+(9/0.017)*(E15*E51+E30*E50)</f>
        <v>-0.10495919083459568</v>
      </c>
      <c r="F89">
        <f>F29+(9/0.017)*(F15*F51+F30*F50)</f>
        <v>-0.2785252432203889</v>
      </c>
    </row>
    <row r="90" spans="1:6" ht="12.75">
      <c r="A90" t="s">
        <v>89</v>
      </c>
      <c r="B90">
        <f>B30+(10/0.017)*(B16*B51+B31*B50)</f>
        <v>0.0251835243099835</v>
      </c>
      <c r="C90">
        <f>C30+(10/0.017)*(C16*C51+C31*C50)</f>
        <v>0.1381343357375275</v>
      </c>
      <c r="D90">
        <f>D30+(10/0.017)*(D16*D51+D31*D50)</f>
        <v>-0.018269309586480858</v>
      </c>
      <c r="E90">
        <f>E30+(10/0.017)*(E16*E51+E31*E50)</f>
        <v>-0.06826352281291238</v>
      </c>
      <c r="F90">
        <f>F30+(10/0.017)*(F16*F51+F31*F50)</f>
        <v>0.23813263965393466</v>
      </c>
    </row>
    <row r="91" spans="1:6" ht="12.75">
      <c r="A91" t="s">
        <v>90</v>
      </c>
      <c r="B91">
        <f>B31+(11/0.017)*(B17*B51+B32*B50)</f>
        <v>0.04754630242296646</v>
      </c>
      <c r="C91">
        <f>C31+(11/0.017)*(C17*C51+C32*C50)</f>
        <v>0.04649508981157787</v>
      </c>
      <c r="D91">
        <f>D31+(11/0.017)*(D17*D51+D32*D50)</f>
        <v>-0.036184792211582426</v>
      </c>
      <c r="E91">
        <f>E31+(11/0.017)*(E17*E51+E32*E50)</f>
        <v>-0.08546113333691488</v>
      </c>
      <c r="F91">
        <f>F31+(11/0.017)*(F17*F51+F32*F50)</f>
        <v>-0.016365020323192404</v>
      </c>
    </row>
    <row r="92" spans="1:6" ht="12.75">
      <c r="A92" t="s">
        <v>91</v>
      </c>
      <c r="B92">
        <f>B32+(12/0.017)*(B18*B51+B33*B50)</f>
        <v>0.05048108124916375</v>
      </c>
      <c r="C92">
        <f>C32+(12/0.017)*(C18*C51+C33*C50)</f>
        <v>0.013549077562550456</v>
      </c>
      <c r="D92">
        <f>D32+(12/0.017)*(D18*D51+D33*D50)</f>
        <v>0.02547360699557041</v>
      </c>
      <c r="E92">
        <f>E32+(12/0.017)*(E18*E51+E33*E50)</f>
        <v>0.0542435481600837</v>
      </c>
      <c r="F92">
        <f>F32+(12/0.017)*(F18*F51+F33*F50)</f>
        <v>0.07959969863040979</v>
      </c>
    </row>
    <row r="93" spans="1:6" ht="12.75">
      <c r="A93" t="s">
        <v>92</v>
      </c>
      <c r="B93">
        <f>B33+(13/0.017)*(B19*B51+B34*B50)</f>
        <v>0.09874984127927043</v>
      </c>
      <c r="C93">
        <f>C33+(13/0.017)*(C19*C51+C34*C50)</f>
        <v>0.08857422302100926</v>
      </c>
      <c r="D93">
        <f>D33+(13/0.017)*(D19*D51+D34*D50)</f>
        <v>0.06283683753813699</v>
      </c>
      <c r="E93">
        <f>E33+(13/0.017)*(E19*E51+E34*E50)</f>
        <v>0.06383416310600964</v>
      </c>
      <c r="F93">
        <f>F33+(13/0.017)*(F19*F51+F34*F50)</f>
        <v>0.051367043166020886</v>
      </c>
    </row>
    <row r="94" spans="1:6" ht="12.75">
      <c r="A94" t="s">
        <v>93</v>
      </c>
      <c r="B94">
        <f>B34+(14/0.017)*(B20*B51+B35*B50)</f>
        <v>-0.0005989631565335664</v>
      </c>
      <c r="C94">
        <f>C34+(14/0.017)*(C20*C51+C35*C50)</f>
        <v>0.013910550331333383</v>
      </c>
      <c r="D94">
        <f>D34+(14/0.017)*(D20*D51+D35*D50)</f>
        <v>0.0068025361711354215</v>
      </c>
      <c r="E94">
        <f>E34+(14/0.017)*(E20*E51+E35*E50)</f>
        <v>0.0010646129346594047</v>
      </c>
      <c r="F94">
        <f>F34+(14/0.017)*(F20*F51+F35*F50)</f>
        <v>-0.02440336671028418</v>
      </c>
    </row>
    <row r="95" spans="1:6" ht="12.75">
      <c r="A95" t="s">
        <v>94</v>
      </c>
      <c r="B95" s="49">
        <f>B35</f>
        <v>-0.00319174</v>
      </c>
      <c r="C95" s="49">
        <f>C35</f>
        <v>-0.001879091</v>
      </c>
      <c r="D95" s="49">
        <f>D35</f>
        <v>0.001491397</v>
      </c>
      <c r="E95" s="49">
        <f>E35</f>
        <v>-0.001310336</v>
      </c>
      <c r="F95" s="49">
        <f>F35</f>
        <v>-0.004974639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1.464352431120176</v>
      </c>
      <c r="C103">
        <f>C63*10000/C62</f>
        <v>-0.1472846446584065</v>
      </c>
      <c r="D103">
        <f>D63*10000/D62</f>
        <v>-0.3909263646599136</v>
      </c>
      <c r="E103">
        <f>E63*10000/E62</f>
        <v>1.3908057164041587</v>
      </c>
      <c r="F103">
        <f>F63*10000/F62</f>
        <v>-1.344959086369887</v>
      </c>
      <c r="G103">
        <f>AVERAGE(C103:E103)</f>
        <v>0.2841982356952795</v>
      </c>
      <c r="H103">
        <f>STDEV(C103:E103)</f>
        <v>0.9660618040280665</v>
      </c>
      <c r="I103">
        <f>(B103*B4+C103*C4+D103*D4+E103*E4+F103*F4)/SUM(B4:F4)</f>
        <v>0.2378267590366225</v>
      </c>
      <c r="K103">
        <f>(LN(H103)+LN(H123))/2-LN(K114*K115^3)</f>
        <v>-3.4332853894529998</v>
      </c>
    </row>
    <row r="104" spans="1:11" ht="12.75">
      <c r="A104" t="s">
        <v>68</v>
      </c>
      <c r="B104">
        <f>B64*10000/B62</f>
        <v>-0.517675759857327</v>
      </c>
      <c r="C104">
        <f>C64*10000/C62</f>
        <v>0.29922342424120735</v>
      </c>
      <c r="D104">
        <f>D64*10000/D62</f>
        <v>-0.010556135926032962</v>
      </c>
      <c r="E104">
        <f>E64*10000/E62</f>
        <v>-0.23472737412437158</v>
      </c>
      <c r="F104">
        <f>F64*10000/F62</f>
        <v>-0.13913923630610484</v>
      </c>
      <c r="G104">
        <f>AVERAGE(C104:E104)</f>
        <v>0.017979971396934274</v>
      </c>
      <c r="H104">
        <f>STDEV(C104:E104)</f>
        <v>0.26811675784006994</v>
      </c>
      <c r="I104">
        <f>(B104*B4+C104*C4+D104*D4+E104*E4+F104*F4)/SUM(B4:F4)</f>
        <v>-0.08051937564798498</v>
      </c>
      <c r="K104">
        <f>(LN(H104)+LN(H124))/2-LN(K114*K115^4)</f>
        <v>-3.714864838241302</v>
      </c>
    </row>
    <row r="105" spans="1:11" ht="12.75">
      <c r="A105" t="s">
        <v>69</v>
      </c>
      <c r="B105">
        <f>B65*10000/B62</f>
        <v>-0.6696847927500972</v>
      </c>
      <c r="C105">
        <f>C65*10000/C62</f>
        <v>0.19404554663260182</v>
      </c>
      <c r="D105">
        <f>D65*10000/D62</f>
        <v>-0.09922867517483028</v>
      </c>
      <c r="E105">
        <f>E65*10000/E62</f>
        <v>-1.0998787406064352</v>
      </c>
      <c r="F105">
        <f>F65*10000/F62</f>
        <v>-1.317164865326562</v>
      </c>
      <c r="G105">
        <f>AVERAGE(C105:E105)</f>
        <v>-0.33502062304955454</v>
      </c>
      <c r="H105">
        <f>STDEV(C105:E105)</f>
        <v>0.6784234645770147</v>
      </c>
      <c r="I105">
        <f>(B105*B4+C105*C4+D105*D4+E105*E4+F105*F4)/SUM(B4:F4)</f>
        <v>-0.5145956203474757</v>
      </c>
      <c r="K105">
        <f>(LN(H105)+LN(H125))/2-LN(K114*K115^5)</f>
        <v>-2.91271221622114</v>
      </c>
    </row>
    <row r="106" spans="1:11" ht="12.75">
      <c r="A106" t="s">
        <v>70</v>
      </c>
      <c r="B106">
        <f>B66*10000/B62</f>
        <v>2.1773702447898744</v>
      </c>
      <c r="C106">
        <f>C66*10000/C62</f>
        <v>0.3614731449206151</v>
      </c>
      <c r="D106">
        <f>D66*10000/D62</f>
        <v>2.291471024644037</v>
      </c>
      <c r="E106">
        <f>E66*10000/E62</f>
        <v>0.1977118115565974</v>
      </c>
      <c r="F106">
        <f>F66*10000/F62</f>
        <v>11.941243109934886</v>
      </c>
      <c r="G106">
        <f>AVERAGE(C106:E106)</f>
        <v>0.9502186603737499</v>
      </c>
      <c r="H106">
        <f>STDEV(C106:E106)</f>
        <v>1.1644410127059965</v>
      </c>
      <c r="I106">
        <f>(B106*B4+C106*C4+D106*D4+E106*E4+F106*F4)/SUM(B4:F4)</f>
        <v>2.5940206517388686</v>
      </c>
      <c r="K106">
        <f>(LN(H106)+LN(H126))/2-LN(K114*K115^6)</f>
        <v>-2.7598310989646686</v>
      </c>
    </row>
    <row r="107" spans="1:11" ht="12.75">
      <c r="A107" t="s">
        <v>71</v>
      </c>
      <c r="B107">
        <f>B67*10000/B62</f>
        <v>-0.00020819794479084004</v>
      </c>
      <c r="C107">
        <f>C67*10000/C62</f>
        <v>-0.16458978914785147</v>
      </c>
      <c r="D107">
        <f>D67*10000/D62</f>
        <v>-0.23243644885420853</v>
      </c>
      <c r="E107">
        <f>E67*10000/E62</f>
        <v>-0.47024045280074</v>
      </c>
      <c r="F107">
        <f>F67*10000/F62</f>
        <v>-0.375154299575258</v>
      </c>
      <c r="G107">
        <f>AVERAGE(C107:E107)</f>
        <v>-0.28908889693426665</v>
      </c>
      <c r="H107">
        <f>STDEV(C107:E107)</f>
        <v>0.16050765387656937</v>
      </c>
      <c r="I107">
        <f>(B107*B4+C107*C4+D107*D4+E107*E4+F107*F4)/SUM(B4:F4)</f>
        <v>-0.2587856941646383</v>
      </c>
      <c r="K107">
        <f>(LN(H107)+LN(H127))/2-LN(K114*K115^7)</f>
        <v>-2.8494285890591704</v>
      </c>
    </row>
    <row r="108" spans="1:9" ht="12.75">
      <c r="A108" t="s">
        <v>72</v>
      </c>
      <c r="B108">
        <f>B68*10000/B62</f>
        <v>-0.04241313706704296</v>
      </c>
      <c r="C108">
        <f>C68*10000/C62</f>
        <v>0.19155857367993004</v>
      </c>
      <c r="D108">
        <f>D68*10000/D62</f>
        <v>0.13122710574559868</v>
      </c>
      <c r="E108">
        <f>E68*10000/E62</f>
        <v>0.3107472790895815</v>
      </c>
      <c r="F108">
        <f>F68*10000/F62</f>
        <v>-0.16307390811465552</v>
      </c>
      <c r="G108">
        <f>AVERAGE(C108:E108)</f>
        <v>0.21117765283837006</v>
      </c>
      <c r="H108">
        <f>STDEV(C108:E108)</f>
        <v>0.09135400571202261</v>
      </c>
      <c r="I108">
        <f>(B108*B4+C108*C4+D108*D4+E108*E4+F108*F4)/SUM(B4:F4)</f>
        <v>0.1245622063994553</v>
      </c>
    </row>
    <row r="109" spans="1:9" ht="12.75">
      <c r="A109" t="s">
        <v>73</v>
      </c>
      <c r="B109">
        <f>B69*10000/B62</f>
        <v>-0.06095450655028924</v>
      </c>
      <c r="C109">
        <f>C69*10000/C62</f>
        <v>0.09195925931697911</v>
      </c>
      <c r="D109">
        <f>D69*10000/D62</f>
        <v>0.0473359937543004</v>
      </c>
      <c r="E109">
        <f>E69*10000/E62</f>
        <v>-0.02803680578063243</v>
      </c>
      <c r="F109">
        <f>F69*10000/F62</f>
        <v>-0.060883711270018875</v>
      </c>
      <c r="G109">
        <f>AVERAGE(C109:E109)</f>
        <v>0.03708614909688236</v>
      </c>
      <c r="H109">
        <f>STDEV(C109:E109)</f>
        <v>0.06065112032232758</v>
      </c>
      <c r="I109">
        <f>(B109*B4+C109*C4+D109*D4+E109*E4+F109*F4)/SUM(B4:F4)</f>
        <v>0.009818852309930046</v>
      </c>
    </row>
    <row r="110" spans="1:11" ht="12.75">
      <c r="A110" t="s">
        <v>74</v>
      </c>
      <c r="B110">
        <f>B70*10000/B62</f>
        <v>-0.3503426998554677</v>
      </c>
      <c r="C110">
        <f>C70*10000/C62</f>
        <v>-0.22147466989423015</v>
      </c>
      <c r="D110">
        <f>D70*10000/D62</f>
        <v>-0.05590212180078985</v>
      </c>
      <c r="E110">
        <f>E70*10000/E62</f>
        <v>-0.18537980949353602</v>
      </c>
      <c r="F110">
        <f>F70*10000/F62</f>
        <v>-0.326676091499374</v>
      </c>
      <c r="G110">
        <f>AVERAGE(C110:E110)</f>
        <v>-0.15425220039618534</v>
      </c>
      <c r="H110">
        <f>STDEV(C110:E110)</f>
        <v>0.08706470700936605</v>
      </c>
      <c r="I110">
        <f>(B110*B4+C110*C4+D110*D4+E110*E4+F110*F4)/SUM(B4:F4)</f>
        <v>-0.20565909710470798</v>
      </c>
      <c r="K110">
        <f>EXP(AVERAGE(K103:K107))</f>
        <v>0.04354221174831865</v>
      </c>
    </row>
    <row r="111" spans="1:9" ht="12.75">
      <c r="A111" t="s">
        <v>75</v>
      </c>
      <c r="B111">
        <f>B71*10000/B62</f>
        <v>-0.027891123308904617</v>
      </c>
      <c r="C111">
        <f>C71*10000/C62</f>
        <v>-0.028101906004008394</v>
      </c>
      <c r="D111">
        <f>D71*10000/D62</f>
        <v>-0.04660247412746198</v>
      </c>
      <c r="E111">
        <f>E71*10000/E62</f>
        <v>-0.08731562959455949</v>
      </c>
      <c r="F111">
        <f>F71*10000/F62</f>
        <v>-0.06605677969068112</v>
      </c>
      <c r="G111">
        <f>AVERAGE(C111:E111)</f>
        <v>-0.05400666990867662</v>
      </c>
      <c r="H111">
        <f>STDEV(C111:E111)</f>
        <v>0.030293280636792444</v>
      </c>
      <c r="I111">
        <f>(B111*B4+C111*C4+D111*D4+E111*E4+F111*F4)/SUM(B4:F4)</f>
        <v>-0.051838389931673196</v>
      </c>
    </row>
    <row r="112" spans="1:9" ht="12.75">
      <c r="A112" t="s">
        <v>76</v>
      </c>
      <c r="B112">
        <f>B72*10000/B62</f>
        <v>-0.03460187874828101</v>
      </c>
      <c r="C112">
        <f>C72*10000/C62</f>
        <v>-0.01605579908870048</v>
      </c>
      <c r="D112">
        <f>D72*10000/D62</f>
        <v>-0.028854391964455862</v>
      </c>
      <c r="E112">
        <f>E72*10000/E62</f>
        <v>-0.008164444541900028</v>
      </c>
      <c r="F112">
        <f>F72*10000/F62</f>
        <v>0.004935908637260322</v>
      </c>
      <c r="G112">
        <f>AVERAGE(C112:E112)</f>
        <v>-0.017691545198352126</v>
      </c>
      <c r="H112">
        <f>STDEV(C112:E112)</f>
        <v>0.010441514741092955</v>
      </c>
      <c r="I112">
        <f>(B112*B4+C112*C4+D112*D4+E112*E4+F112*F4)/SUM(B4:F4)</f>
        <v>-0.017117063826205103</v>
      </c>
    </row>
    <row r="113" spans="1:9" ht="12.75">
      <c r="A113" t="s">
        <v>77</v>
      </c>
      <c r="B113">
        <f>B73*10000/B62</f>
        <v>0.036420035896797154</v>
      </c>
      <c r="C113">
        <f>C73*10000/C62</f>
        <v>0.04440025086796354</v>
      </c>
      <c r="D113">
        <f>D73*10000/D62</f>
        <v>0.05004396942325561</v>
      </c>
      <c r="E113">
        <f>E73*10000/E62</f>
        <v>0.051943562782160495</v>
      </c>
      <c r="F113">
        <f>F73*10000/F62</f>
        <v>-0.003822738741101309</v>
      </c>
      <c r="G113">
        <f>AVERAGE(C113:E113)</f>
        <v>0.048795927691126555</v>
      </c>
      <c r="H113">
        <f>STDEV(C113:E113)</f>
        <v>0.0039234671889246415</v>
      </c>
      <c r="I113">
        <f>(B113*B4+C113*C4+D113*D4+E113*E4+F113*F4)/SUM(B4:F4)</f>
        <v>0.0399839689495898</v>
      </c>
    </row>
    <row r="114" spans="1:11" ht="12.75">
      <c r="A114" t="s">
        <v>78</v>
      </c>
      <c r="B114">
        <f>B74*10000/B62</f>
        <v>-0.2073121094493136</v>
      </c>
      <c r="C114">
        <f>C74*10000/C62</f>
        <v>-0.17578921934868869</v>
      </c>
      <c r="D114">
        <f>D74*10000/D62</f>
        <v>-0.19952861075656725</v>
      </c>
      <c r="E114">
        <f>E74*10000/E62</f>
        <v>-0.17636573765427205</v>
      </c>
      <c r="F114">
        <f>F74*10000/F62</f>
        <v>-0.1279533135805844</v>
      </c>
      <c r="G114">
        <f>AVERAGE(C114:E114)</f>
        <v>-0.18389452258650932</v>
      </c>
      <c r="H114">
        <f>STDEV(C114:E114)</f>
        <v>0.013542585721383747</v>
      </c>
      <c r="I114">
        <f>(B114*B4+C114*C4+D114*D4+E114*E4+F114*F4)/SUM(B4:F4)</f>
        <v>-0.1798161212397138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0.00123131406920182</v>
      </c>
      <c r="C115">
        <f>C75*10000/C62</f>
        <v>-0.0006114897650934025</v>
      </c>
      <c r="D115">
        <f>D75*10000/D62</f>
        <v>-0.0014066299435163453</v>
      </c>
      <c r="E115">
        <f>E75*10000/E62</f>
        <v>0.005147887649058299</v>
      </c>
      <c r="F115">
        <f>F75*10000/F62</f>
        <v>-0.004095289543972673</v>
      </c>
      <c r="G115">
        <f>AVERAGE(C115:E115)</f>
        <v>0.001043255980149517</v>
      </c>
      <c r="H115">
        <f>STDEV(C115:E115)</f>
        <v>0.0035768789228728844</v>
      </c>
      <c r="I115">
        <f>(B115*B4+C115*C4+D115*D4+E115*E4+F115*F4)/SUM(B4:F4)</f>
        <v>0.0003855854795098538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38.313234046370255</v>
      </c>
      <c r="C122">
        <f>C82*10000/C62</f>
        <v>8.482588660062678</v>
      </c>
      <c r="D122">
        <f>D82*10000/D62</f>
        <v>-6.976108674705243</v>
      </c>
      <c r="E122">
        <f>E82*10000/E62</f>
        <v>-26.572201144504906</v>
      </c>
      <c r="F122">
        <f>F82*10000/F62</f>
        <v>4.511900756622637</v>
      </c>
      <c r="G122">
        <f>AVERAGE(C122:E122)</f>
        <v>-8.35524038638249</v>
      </c>
      <c r="H122">
        <f>STDEV(C122:E122)</f>
        <v>17.568041304289423</v>
      </c>
      <c r="I122">
        <f>(B122*B4+C122*C4+D122*D4+E122*E4+F122*F4)/SUM(B4:F4)</f>
        <v>0.1144081503258822</v>
      </c>
    </row>
    <row r="123" spans="1:9" ht="12.75">
      <c r="A123" t="s">
        <v>82</v>
      </c>
      <c r="B123">
        <f>B83*10000/B62</f>
        <v>0.4182068306592677</v>
      </c>
      <c r="C123">
        <f>C83*10000/C62</f>
        <v>-1.1510913630575283</v>
      </c>
      <c r="D123">
        <f>D83*10000/D62</f>
        <v>1.2092407887185783</v>
      </c>
      <c r="E123">
        <f>E83*10000/E62</f>
        <v>3.8895524579751077</v>
      </c>
      <c r="F123">
        <f>F83*10000/F62</f>
        <v>7.511063385375452</v>
      </c>
      <c r="G123">
        <f>AVERAGE(C123:E123)</f>
        <v>1.315900627878719</v>
      </c>
      <c r="H123">
        <f>STDEV(C123:E123)</f>
        <v>2.522014031205194</v>
      </c>
      <c r="I123">
        <f>(B123*B4+C123*C4+D123*D4+E123*E4+F123*F4)/SUM(B4:F4)</f>
        <v>2.0127697701988128</v>
      </c>
    </row>
    <row r="124" spans="1:9" ht="12.75">
      <c r="A124" t="s">
        <v>83</v>
      </c>
      <c r="B124">
        <f>B84*10000/B62</f>
        <v>2.167073386114085</v>
      </c>
      <c r="C124">
        <f>C84*10000/C62</f>
        <v>4.56224481124555</v>
      </c>
      <c r="D124">
        <f>D84*10000/D62</f>
        <v>1.6778885992073564</v>
      </c>
      <c r="E124">
        <f>E84*10000/E62</f>
        <v>1.9779231140827847</v>
      </c>
      <c r="F124">
        <f>F84*10000/F62</f>
        <v>0.030773488802952286</v>
      </c>
      <c r="G124">
        <f>AVERAGE(C124:E124)</f>
        <v>2.73935217484523</v>
      </c>
      <c r="H124">
        <f>STDEV(C124:E124)</f>
        <v>1.5857831977956554</v>
      </c>
      <c r="I124">
        <f>(B124*B4+C124*C4+D124*D4+E124*E4+F124*F4)/SUM(B4:F4)</f>
        <v>2.295283859850386</v>
      </c>
    </row>
    <row r="125" spans="1:9" ht="12.75">
      <c r="A125" t="s">
        <v>84</v>
      </c>
      <c r="B125">
        <f>B85*10000/B62</f>
        <v>0.07520170192794536</v>
      </c>
      <c r="C125">
        <f>C85*10000/C62</f>
        <v>-0.8326343156157008</v>
      </c>
      <c r="D125">
        <f>D85*10000/D62</f>
        <v>0.6345663755772097</v>
      </c>
      <c r="E125">
        <f>E85*10000/E62</f>
        <v>0.9611759665906935</v>
      </c>
      <c r="F125">
        <f>F85*10000/F62</f>
        <v>-0.9538792398755412</v>
      </c>
      <c r="G125">
        <f>AVERAGE(C125:E125)</f>
        <v>0.2543693421840675</v>
      </c>
      <c r="H125">
        <f>STDEV(C125:E125)</f>
        <v>0.955432451975573</v>
      </c>
      <c r="I125">
        <f>(B125*B4+C125*C4+D125*D4+E125*E4+F125*F4)/SUM(B4:F4)</f>
        <v>0.06719724772323925</v>
      </c>
    </row>
    <row r="126" spans="1:9" ht="12.75">
      <c r="A126" t="s">
        <v>85</v>
      </c>
      <c r="B126">
        <f>B86*10000/B62</f>
        <v>-0.5326781621649335</v>
      </c>
      <c r="C126">
        <f>C86*10000/C62</f>
        <v>-0.23101412599194227</v>
      </c>
      <c r="D126">
        <f>D86*10000/D62</f>
        <v>-0.615325556537322</v>
      </c>
      <c r="E126">
        <f>E86*10000/E62</f>
        <v>-0.6471449210609383</v>
      </c>
      <c r="F126">
        <f>F86*10000/F62</f>
        <v>1.7265660329549002</v>
      </c>
      <c r="G126">
        <f>AVERAGE(C126:E126)</f>
        <v>-0.49782820119673427</v>
      </c>
      <c r="H126">
        <f>STDEV(C126:E126)</f>
        <v>0.23161483336611446</v>
      </c>
      <c r="I126">
        <f>(B126*B4+C126*C4+D126*D4+E126*E4+F126*F4)/SUM(B4:F4)</f>
        <v>-0.20606355615429595</v>
      </c>
    </row>
    <row r="127" spans="1:9" ht="12.75">
      <c r="A127" t="s">
        <v>86</v>
      </c>
      <c r="B127">
        <f>B87*10000/B62</f>
        <v>0.5017075678152196</v>
      </c>
      <c r="C127">
        <f>C87*10000/C62</f>
        <v>0.5407756329445345</v>
      </c>
      <c r="D127">
        <f>D87*10000/D62</f>
        <v>-0.31388480689973164</v>
      </c>
      <c r="E127">
        <f>E87*10000/E62</f>
        <v>0.2035328607810742</v>
      </c>
      <c r="F127">
        <f>F87*10000/F62</f>
        <v>0.39190908174730965</v>
      </c>
      <c r="G127">
        <f>AVERAGE(C127:E127)</f>
        <v>0.14347456227529234</v>
      </c>
      <c r="H127">
        <f>STDEV(C127:E127)</f>
        <v>0.43048387457982185</v>
      </c>
      <c r="I127">
        <f>(B127*B4+C127*C4+D127*D4+E127*E4+F127*F4)/SUM(B4:F4)</f>
        <v>0.22856100521582653</v>
      </c>
    </row>
    <row r="128" spans="1:9" ht="12.75">
      <c r="A128" t="s">
        <v>87</v>
      </c>
      <c r="B128">
        <f>B88*10000/B62</f>
        <v>0.48281463997004376</v>
      </c>
      <c r="C128">
        <f>C88*10000/C62</f>
        <v>0.35703501842852375</v>
      </c>
      <c r="D128">
        <f>D88*10000/D62</f>
        <v>0.1738717101448337</v>
      </c>
      <c r="E128">
        <f>E88*10000/E62</f>
        <v>0.1645082473882154</v>
      </c>
      <c r="F128">
        <f>F88*10000/F62</f>
        <v>0.4523695312406118</v>
      </c>
      <c r="G128">
        <f>AVERAGE(C128:E128)</f>
        <v>0.23180499198719096</v>
      </c>
      <c r="H128">
        <f>STDEV(C128:E128)</f>
        <v>0.10855338894097841</v>
      </c>
      <c r="I128">
        <f>(B128*B4+C128*C4+D128*D4+E128*E4+F128*F4)/SUM(B4:F4)</f>
        <v>0.29756943029609595</v>
      </c>
    </row>
    <row r="129" spans="1:9" ht="12.75">
      <c r="A129" t="s">
        <v>88</v>
      </c>
      <c r="B129">
        <f>B89*10000/B62</f>
        <v>0.10882126338820487</v>
      </c>
      <c r="C129">
        <f>C89*10000/C62</f>
        <v>-0.01788996297815172</v>
      </c>
      <c r="D129">
        <f>D89*10000/D62</f>
        <v>0.03701680747042794</v>
      </c>
      <c r="E129">
        <f>E89*10000/E62</f>
        <v>-0.1049590817354922</v>
      </c>
      <c r="F129">
        <f>F89*10000/F62</f>
        <v>-0.27852283183701027</v>
      </c>
      <c r="G129">
        <f>AVERAGE(C129:E129)</f>
        <v>-0.02861074574773866</v>
      </c>
      <c r="H129">
        <f>STDEV(C129:E129)</f>
        <v>0.07159252521281417</v>
      </c>
      <c r="I129">
        <f>(B129*B4+C129*C4+D129*D4+E129*E4+F129*F4)/SUM(B4:F4)</f>
        <v>-0.042083122612817124</v>
      </c>
    </row>
    <row r="130" spans="1:9" ht="12.75">
      <c r="A130" t="s">
        <v>89</v>
      </c>
      <c r="B130">
        <f>B90*10000/B62</f>
        <v>0.025183587083172927</v>
      </c>
      <c r="C130">
        <f>C90*10000/C62</f>
        <v>0.1381345311607028</v>
      </c>
      <c r="D130">
        <f>D90*10000/D62</f>
        <v>-0.018269308852871185</v>
      </c>
      <c r="E130">
        <f>E90*10000/E62</f>
        <v>-0.06826345185686669</v>
      </c>
      <c r="F130">
        <f>F90*10000/F62</f>
        <v>0.23813057797692996</v>
      </c>
      <c r="G130">
        <f>AVERAGE(C130:E130)</f>
        <v>0.017200590150321635</v>
      </c>
      <c r="H130">
        <f>STDEV(C130:E130)</f>
        <v>0.1076736604277144</v>
      </c>
      <c r="I130">
        <f>(B130*B4+C130*C4+D130*D4+E130*E4+F130*F4)/SUM(B4:F4)</f>
        <v>0.04783543896535575</v>
      </c>
    </row>
    <row r="131" spans="1:9" ht="12.75">
      <c r="A131" t="s">
        <v>90</v>
      </c>
      <c r="B131">
        <f>B91*10000/B62</f>
        <v>0.04754642093827082</v>
      </c>
      <c r="C131">
        <f>C91*10000/C62</f>
        <v>0.04649515558970638</v>
      </c>
      <c r="D131">
        <f>D91*10000/D62</f>
        <v>-0.03618479075857111</v>
      </c>
      <c r="E131">
        <f>E91*10000/E62</f>
        <v>-0.08546104450493214</v>
      </c>
      <c r="F131">
        <f>F91*10000/F62</f>
        <v>-0.01636487864002738</v>
      </c>
      <c r="G131">
        <f>AVERAGE(C131:E131)</f>
        <v>-0.025050226557932292</v>
      </c>
      <c r="H131">
        <f>STDEV(C131:E131)</f>
        <v>0.06667903400475804</v>
      </c>
      <c r="I131">
        <f>(B131*B4+C131*C4+D131*D4+E131*E4+F131*F4)/SUM(B4:F4)</f>
        <v>-0.01338630018676861</v>
      </c>
    </row>
    <row r="132" spans="1:9" ht="12.75">
      <c r="A132" t="s">
        <v>91</v>
      </c>
      <c r="B132">
        <f>B92*10000/B62</f>
        <v>0.050481207079783666</v>
      </c>
      <c r="C132">
        <f>C92*10000/C62</f>
        <v>0.013549096730874868</v>
      </c>
      <c r="D132">
        <f>D92*10000/D62</f>
        <v>0.025473605972669986</v>
      </c>
      <c r="E132">
        <f>E92*10000/E62</f>
        <v>0.0542434917770035</v>
      </c>
      <c r="F132">
        <f>F92*10000/F62</f>
        <v>0.0795990094814192</v>
      </c>
      <c r="G132">
        <f>AVERAGE(C132:E132)</f>
        <v>0.031088731493516115</v>
      </c>
      <c r="H132">
        <f>STDEV(C132:E132)</f>
        <v>0.020920221628934477</v>
      </c>
      <c r="I132">
        <f>(B132*B4+C132*C4+D132*D4+E132*E4+F132*F4)/SUM(B4:F4)</f>
        <v>0.040370547197070485</v>
      </c>
    </row>
    <row r="133" spans="1:9" ht="12.75">
      <c r="A133" t="s">
        <v>92</v>
      </c>
      <c r="B133">
        <f>B93*10000/B62</f>
        <v>0.09875008742601368</v>
      </c>
      <c r="C133">
        <f>C93*10000/C62</f>
        <v>0.08857434832986762</v>
      </c>
      <c r="D133">
        <f>D93*10000/D62</f>
        <v>0.0628368350149047</v>
      </c>
      <c r="E133">
        <f>E93*10000/E62</f>
        <v>0.06383409675403122</v>
      </c>
      <c r="F133">
        <f>F93*10000/F62</f>
        <v>0.05136659844642323</v>
      </c>
      <c r="G133">
        <f>AVERAGE(C133:E133)</f>
        <v>0.07174842669960119</v>
      </c>
      <c r="H133">
        <f>STDEV(C133:E133)</f>
        <v>0.01458020444901168</v>
      </c>
      <c r="I133">
        <f>(B133*B4+C133*C4+D133*D4+E133*E4+F133*F4)/SUM(B4:F4)</f>
        <v>0.07293804559085187</v>
      </c>
    </row>
    <row r="134" spans="1:9" ht="12.75">
      <c r="A134" t="s">
        <v>93</v>
      </c>
      <c r="B134">
        <f>B94*10000/B62</f>
        <v>-0.0005989646495266527</v>
      </c>
      <c r="C134">
        <f>C94*10000/C62</f>
        <v>0.013910570011045176</v>
      </c>
      <c r="D134">
        <f>D94*10000/D62</f>
        <v>0.0068025358979775154</v>
      </c>
      <c r="E134">
        <f>E94*10000/E62</f>
        <v>0.0010646118280548682</v>
      </c>
      <c r="F134">
        <f>F94*10000/F62</f>
        <v>-0.024403155433660964</v>
      </c>
      <c r="G134">
        <f>AVERAGE(C134:E134)</f>
        <v>0.00725923924569252</v>
      </c>
      <c r="H134">
        <f>STDEV(C134:E134)</f>
        <v>0.006435145209755914</v>
      </c>
      <c r="I134">
        <f>(B134*B4+C134*C4+D134*D4+E134*E4+F134*F4)/SUM(B4:F4)</f>
        <v>0.0018969898402157609</v>
      </c>
    </row>
    <row r="135" spans="1:9" ht="12.75">
      <c r="A135" t="s">
        <v>94</v>
      </c>
      <c r="B135">
        <f>B95*10000/B62</f>
        <v>-0.003191747955824497</v>
      </c>
      <c r="C135">
        <f>C95*10000/C62</f>
        <v>-0.0018790936584116682</v>
      </c>
      <c r="D135">
        <f>D95*10000/D62</f>
        <v>0.0014913969401125005</v>
      </c>
      <c r="E135">
        <f>E95*10000/E62</f>
        <v>-0.0013103346379803261</v>
      </c>
      <c r="F135">
        <f>F95*10000/F62</f>
        <v>-0.004974595931150439</v>
      </c>
      <c r="G135">
        <f>AVERAGE(C135:E135)</f>
        <v>-0.0005660104520931646</v>
      </c>
      <c r="H135">
        <f>STDEV(C135:E135)</f>
        <v>0.0018043185940840357</v>
      </c>
      <c r="I135">
        <f>(B135*B4+C135*C4+D135*D4+E135*E4+F135*F4)/SUM(B4:F4)</f>
        <v>-0.0015346999027965125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2006-01-09T11:47:43Z</cp:lastPrinted>
  <dcterms:created xsi:type="dcterms:W3CDTF">2006-01-09T11:47:43Z</dcterms:created>
  <dcterms:modified xsi:type="dcterms:W3CDTF">2006-01-09T13:38:30Z</dcterms:modified>
  <cp:category/>
  <cp:version/>
  <cp:contentType/>
  <cp:contentStatus/>
</cp:coreProperties>
</file>