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<sst xmlns="http://schemas.openxmlformats.org/spreadsheetml/2006/main" count="204" uniqueCount="98">
  <si>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16/01/2006       11:34:49</t>
  </si>
  <si>
    <t>LISSNER</t>
  </si>
  <si>
    <t>HCMQAP781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</si>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</sst>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2528905"/>
        <c:axId val="25889234"/>
      </c:lineChart>
      <c:catAx>
        <c:axId val="625289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89234"/>
        <c:crosses val="autoZero"/>
        <c:auto val="1"/>
        <c:lblOffset val="100"/>
        <c:noMultiLvlLbl val="0"/>
      </c:catAx>
      <c:valAx>
        <c:axId val="25889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289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</v>
      </c>
      <c r="C4" s="12">
        <v>-0.003751</v>
      </c>
      <c r="D4" s="12">
        <v>-0.00375</v>
      </c>
      <c r="E4" s="12">
        <v>-0.003754</v>
      </c>
      <c r="F4" s="24">
        <v>-0.00207</v>
      </c>
      <c r="G4" s="34">
        <v>-0.011695</v>
      </c>
    </row>
    <row r="5" spans="1:7" ht="12.75" thickBot="1">
      <c r="A5" s="44" t="s">
        <v>13</v>
      </c>
      <c r="B5" s="45">
        <v>1.930627</v>
      </c>
      <c r="C5" s="46">
        <v>1.108201</v>
      </c>
      <c r="D5" s="46">
        <v>-0.652094</v>
      </c>
      <c r="E5" s="46">
        <v>-0.518143</v>
      </c>
      <c r="F5" s="47">
        <v>-1.980769</v>
      </c>
      <c r="G5" s="48">
        <v>12.116371</v>
      </c>
    </row>
    <row r="6" spans="1:7" ht="12.75" thickTop="1">
      <c r="A6" s="6" t="s">
        <v>14</v>
      </c>
      <c r="B6" s="39">
        <v>-4.606659</v>
      </c>
      <c r="C6" s="40">
        <v>70.46774</v>
      </c>
      <c r="D6" s="40">
        <v>-80.7805</v>
      </c>
      <c r="E6" s="40">
        <v>132.3199</v>
      </c>
      <c r="F6" s="41">
        <v>-216.2356</v>
      </c>
      <c r="G6" s="42">
        <v>-0.00118336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3.493859</v>
      </c>
      <c r="C8" s="13">
        <v>-0.3026676</v>
      </c>
      <c r="D8" s="13">
        <v>-1.042078</v>
      </c>
      <c r="E8" s="13">
        <v>-1.512156</v>
      </c>
      <c r="F8" s="25">
        <v>-1.082193</v>
      </c>
      <c r="G8" s="35">
        <v>-0.3224687</v>
      </c>
    </row>
    <row r="9" spans="1:7" ht="12">
      <c r="A9" s="20" t="s">
        <v>17</v>
      </c>
      <c r="B9" s="29">
        <v>0.1031176</v>
      </c>
      <c r="C9" s="13">
        <v>0.184985</v>
      </c>
      <c r="D9" s="13">
        <v>0.2218438</v>
      </c>
      <c r="E9" s="13">
        <v>0.5843864</v>
      </c>
      <c r="F9" s="25">
        <v>-0.5158931</v>
      </c>
      <c r="G9" s="35">
        <v>0.1850126</v>
      </c>
    </row>
    <row r="10" spans="1:7" ht="12">
      <c r="A10" s="20" t="s">
        <v>18</v>
      </c>
      <c r="B10" s="29">
        <v>-1.003618</v>
      </c>
      <c r="C10" s="13">
        <v>1.043272</v>
      </c>
      <c r="D10" s="13">
        <v>0.9425614</v>
      </c>
      <c r="E10" s="13">
        <v>0.723872</v>
      </c>
      <c r="F10" s="25">
        <v>-2.929173</v>
      </c>
      <c r="G10" s="35">
        <v>0.1169078</v>
      </c>
    </row>
    <row r="11" spans="1:7" ht="12">
      <c r="A11" s="21" t="s">
        <v>19</v>
      </c>
      <c r="B11" s="31">
        <v>2.288629</v>
      </c>
      <c r="C11" s="15">
        <v>0.919036</v>
      </c>
      <c r="D11" s="15">
        <v>1.264458</v>
      </c>
      <c r="E11" s="15">
        <v>-0.7408621</v>
      </c>
      <c r="F11" s="27">
        <v>12.79082</v>
      </c>
      <c r="G11" s="37">
        <v>2.377899</v>
      </c>
    </row>
    <row r="12" spans="1:7" ht="12">
      <c r="A12" s="20" t="s">
        <v>20</v>
      </c>
      <c r="B12" s="29">
        <v>0.1453193</v>
      </c>
      <c r="C12" s="13">
        <v>0.2053372</v>
      </c>
      <c r="D12" s="13">
        <v>0.1652738</v>
      </c>
      <c r="E12" s="13">
        <v>-0.3290209</v>
      </c>
      <c r="F12" s="25">
        <v>-0.4740612</v>
      </c>
      <c r="G12" s="35">
        <v>-0.03184094</v>
      </c>
    </row>
    <row r="13" spans="1:7" ht="12">
      <c r="A13" s="20" t="s">
        <v>21</v>
      </c>
      <c r="B13" s="29">
        <v>-0.05871369</v>
      </c>
      <c r="C13" s="13">
        <v>-0.1736091</v>
      </c>
      <c r="D13" s="13">
        <v>0.03685586</v>
      </c>
      <c r="E13" s="13">
        <v>0.06654707</v>
      </c>
      <c r="F13" s="25">
        <v>0.2016268</v>
      </c>
      <c r="G13" s="35">
        <v>0.001354021</v>
      </c>
    </row>
    <row r="14" spans="1:7" ht="12">
      <c r="A14" s="20" t="s">
        <v>22</v>
      </c>
      <c r="B14" s="29">
        <v>-0.07856781</v>
      </c>
      <c r="C14" s="13">
        <v>0.03999197</v>
      </c>
      <c r="D14" s="13">
        <v>0.03736245</v>
      </c>
      <c r="E14" s="13">
        <v>-0.06986595</v>
      </c>
      <c r="F14" s="25">
        <v>-0.007052585</v>
      </c>
      <c r="G14" s="35">
        <v>-0.01058483</v>
      </c>
    </row>
    <row r="15" spans="1:7" ht="12">
      <c r="A15" s="21" t="s">
        <v>23</v>
      </c>
      <c r="B15" s="31">
        <v>-0.4339962</v>
      </c>
      <c r="C15" s="15">
        <v>-0.2087423</v>
      </c>
      <c r="D15" s="15">
        <v>-0.1238151</v>
      </c>
      <c r="E15" s="15">
        <v>-0.2543269</v>
      </c>
      <c r="F15" s="27">
        <v>-0.3665124</v>
      </c>
      <c r="G15" s="37">
        <v>-0.2530204</v>
      </c>
    </row>
    <row r="16" spans="1:7" ht="12">
      <c r="A16" s="20" t="s">
        <v>24</v>
      </c>
      <c r="B16" s="29">
        <v>-0.02459476</v>
      </c>
      <c r="C16" s="13">
        <v>-0.01771438</v>
      </c>
      <c r="D16" s="13">
        <v>0.01026891</v>
      </c>
      <c r="E16" s="13">
        <v>-0.03768651</v>
      </c>
      <c r="F16" s="25">
        <v>-0.06495054</v>
      </c>
      <c r="G16" s="35">
        <v>-0.02306522</v>
      </c>
    </row>
    <row r="17" spans="1:7" ht="12">
      <c r="A17" s="20" t="s">
        <v>25</v>
      </c>
      <c r="B17" s="29">
        <v>0.001243732</v>
      </c>
      <c r="C17" s="13">
        <v>-0.009892485</v>
      </c>
      <c r="D17" s="13">
        <v>-0.0004046005</v>
      </c>
      <c r="E17" s="13">
        <v>0.0002620167</v>
      </c>
      <c r="F17" s="25">
        <v>-0.04402177</v>
      </c>
      <c r="G17" s="35">
        <v>-0.008072818</v>
      </c>
    </row>
    <row r="18" spans="1:7" ht="12">
      <c r="A18" s="20" t="s">
        <v>26</v>
      </c>
      <c r="B18" s="29">
        <v>0.03136898</v>
      </c>
      <c r="C18" s="13">
        <v>-0.005756744</v>
      </c>
      <c r="D18" s="13">
        <v>0.02990853</v>
      </c>
      <c r="E18" s="13">
        <v>-0.01622301</v>
      </c>
      <c r="F18" s="25">
        <v>0.0359525</v>
      </c>
      <c r="G18" s="35">
        <v>0.01124353</v>
      </c>
    </row>
    <row r="19" spans="1:7" ht="12">
      <c r="A19" s="21" t="s">
        <v>27</v>
      </c>
      <c r="B19" s="31">
        <v>-0.2140428</v>
      </c>
      <c r="C19" s="15">
        <v>-0.186726</v>
      </c>
      <c r="D19" s="15">
        <v>-0.1938097</v>
      </c>
      <c r="E19" s="15">
        <v>-0.1727269</v>
      </c>
      <c r="F19" s="27">
        <v>-0.1458719</v>
      </c>
      <c r="G19" s="37">
        <v>-0.1836123</v>
      </c>
    </row>
    <row r="20" spans="1:7" ht="12.75" thickBot="1">
      <c r="A20" s="44" t="s">
        <v>28</v>
      </c>
      <c r="B20" s="45">
        <v>-0.003460598</v>
      </c>
      <c r="C20" s="46">
        <v>-0.006382947</v>
      </c>
      <c r="D20" s="46">
        <v>-0.007807431</v>
      </c>
      <c r="E20" s="46">
        <v>-0.005850239</v>
      </c>
      <c r="F20" s="47">
        <v>-0.002437573</v>
      </c>
      <c r="G20" s="48">
        <v>-0.005648264</v>
      </c>
    </row>
    <row r="21" spans="1:7" ht="12.75" thickTop="1">
      <c r="A21" s="6" t="s">
        <v>29</v>
      </c>
      <c r="B21" s="39">
        <v>-28.20963</v>
      </c>
      <c r="C21" s="40">
        <v>19.79288</v>
      </c>
      <c r="D21" s="40">
        <v>-28.53111</v>
      </c>
      <c r="E21" s="40">
        <v>21.77497</v>
      </c>
      <c r="F21" s="41">
        <v>7.270059</v>
      </c>
      <c r="G21" s="43">
        <v>0.0008030506</v>
      </c>
    </row>
    <row r="22" spans="1:7" ht="12">
      <c r="A22" s="20" t="s">
        <v>30</v>
      </c>
      <c r="B22" s="29">
        <v>38.61273</v>
      </c>
      <c r="C22" s="13">
        <v>22.16405</v>
      </c>
      <c r="D22" s="13">
        <v>-13.04189</v>
      </c>
      <c r="E22" s="13">
        <v>-10.36286</v>
      </c>
      <c r="F22" s="25">
        <v>-39.61559</v>
      </c>
      <c r="G22" s="36">
        <v>0</v>
      </c>
    </row>
    <row r="23" spans="1:7" ht="12">
      <c r="A23" s="20" t="s">
        <v>31</v>
      </c>
      <c r="B23" s="29">
        <v>0.3437996</v>
      </c>
      <c r="C23" s="13">
        <v>2.294117</v>
      </c>
      <c r="D23" s="13">
        <v>3.358578</v>
      </c>
      <c r="E23" s="13">
        <v>1.352999</v>
      </c>
      <c r="F23" s="25">
        <v>7.202903</v>
      </c>
      <c r="G23" s="35">
        <v>2.691341</v>
      </c>
    </row>
    <row r="24" spans="1:7" ht="12">
      <c r="A24" s="20" t="s">
        <v>32</v>
      </c>
      <c r="B24" s="29">
        <v>-1.66534</v>
      </c>
      <c r="C24" s="13">
        <v>-0.6091728</v>
      </c>
      <c r="D24" s="13">
        <v>-0.01068851</v>
      </c>
      <c r="E24" s="13">
        <v>-3.573412</v>
      </c>
      <c r="F24" s="25">
        <v>2.144708</v>
      </c>
      <c r="G24" s="35">
        <v>-0.9668842</v>
      </c>
    </row>
    <row r="25" spans="1:7" ht="12">
      <c r="A25" s="20" t="s">
        <v>33</v>
      </c>
      <c r="B25" s="29">
        <v>-0.4431241</v>
      </c>
      <c r="C25" s="13">
        <v>0.2563239</v>
      </c>
      <c r="D25" s="13">
        <v>0.5188329</v>
      </c>
      <c r="E25" s="13">
        <v>-0.3891941</v>
      </c>
      <c r="F25" s="25">
        <v>-2.042593</v>
      </c>
      <c r="G25" s="35">
        <v>-0.2429138</v>
      </c>
    </row>
    <row r="26" spans="1:7" ht="12">
      <c r="A26" s="21" t="s">
        <v>34</v>
      </c>
      <c r="B26" s="31">
        <v>0.4849457</v>
      </c>
      <c r="C26" s="15">
        <v>-0.08300175</v>
      </c>
      <c r="D26" s="15">
        <v>-0.1740454</v>
      </c>
      <c r="E26" s="15">
        <v>-0.3989256</v>
      </c>
      <c r="F26" s="27">
        <v>1.587681</v>
      </c>
      <c r="G26" s="37">
        <v>0.1234679</v>
      </c>
    </row>
    <row r="27" spans="1:7" ht="12">
      <c r="A27" s="20" t="s">
        <v>35</v>
      </c>
      <c r="B27" s="29">
        <v>-0.01256268</v>
      </c>
      <c r="C27" s="13">
        <v>0.07847758</v>
      </c>
      <c r="D27" s="13">
        <v>-0.1643247</v>
      </c>
      <c r="E27" s="13">
        <v>-0.1568794</v>
      </c>
      <c r="F27" s="25">
        <v>0.2356814</v>
      </c>
      <c r="G27" s="35">
        <v>-0.02893762</v>
      </c>
    </row>
    <row r="28" spans="1:7" ht="12">
      <c r="A28" s="20" t="s">
        <v>36</v>
      </c>
      <c r="B28" s="29">
        <v>0.001647178</v>
      </c>
      <c r="C28" s="13">
        <v>0.5432883</v>
      </c>
      <c r="D28" s="13">
        <v>0.6701355</v>
      </c>
      <c r="E28" s="13">
        <v>0.8693665</v>
      </c>
      <c r="F28" s="25">
        <v>0.5086037</v>
      </c>
      <c r="G28" s="35">
        <v>0.5688368</v>
      </c>
    </row>
    <row r="29" spans="1:7" ht="12">
      <c r="A29" s="20" t="s">
        <v>37</v>
      </c>
      <c r="B29" s="29">
        <v>-0.02013289</v>
      </c>
      <c r="C29" s="13">
        <v>0.03815962</v>
      </c>
      <c r="D29" s="13">
        <v>0.01480729</v>
      </c>
      <c r="E29" s="13">
        <v>-0.09058861</v>
      </c>
      <c r="F29" s="25">
        <v>-0.1513001</v>
      </c>
      <c r="G29" s="35">
        <v>-0.03207984</v>
      </c>
    </row>
    <row r="30" spans="1:7" ht="12">
      <c r="A30" s="21" t="s">
        <v>38</v>
      </c>
      <c r="B30" s="31">
        <v>0.09896922</v>
      </c>
      <c r="C30" s="15">
        <v>0.05038151</v>
      </c>
      <c r="D30" s="15">
        <v>-0.03544168</v>
      </c>
      <c r="E30" s="15">
        <v>0.008885591</v>
      </c>
      <c r="F30" s="27">
        <v>0.1869783</v>
      </c>
      <c r="G30" s="37">
        <v>0.0449694</v>
      </c>
    </row>
    <row r="31" spans="1:7" ht="12">
      <c r="A31" s="20" t="s">
        <v>39</v>
      </c>
      <c r="B31" s="29">
        <v>0.02530568</v>
      </c>
      <c r="C31" s="13">
        <v>-0.004221905</v>
      </c>
      <c r="D31" s="13">
        <v>-0.04183675</v>
      </c>
      <c r="E31" s="13">
        <v>-0.02667138</v>
      </c>
      <c r="F31" s="25">
        <v>-0.005715375</v>
      </c>
      <c r="G31" s="35">
        <v>-0.01457014</v>
      </c>
    </row>
    <row r="32" spans="1:7" ht="12">
      <c r="A32" s="20" t="s">
        <v>40</v>
      </c>
      <c r="B32" s="29">
        <v>0.03071265</v>
      </c>
      <c r="C32" s="13">
        <v>0.1038864</v>
      </c>
      <c r="D32" s="13">
        <v>0.1127334</v>
      </c>
      <c r="E32" s="13">
        <v>0.1619273</v>
      </c>
      <c r="F32" s="25">
        <v>0.06675437</v>
      </c>
      <c r="G32" s="35">
        <v>0.1044047</v>
      </c>
    </row>
    <row r="33" spans="1:7" ht="12">
      <c r="A33" s="20" t="s">
        <v>41</v>
      </c>
      <c r="B33" s="29">
        <v>0.09899536</v>
      </c>
      <c r="C33" s="13">
        <v>0.07570964</v>
      </c>
      <c r="D33" s="13">
        <v>0.07920823</v>
      </c>
      <c r="E33" s="13">
        <v>0.05715554</v>
      </c>
      <c r="F33" s="25">
        <v>0.03201873</v>
      </c>
      <c r="G33" s="35">
        <v>0.06967375</v>
      </c>
    </row>
    <row r="34" spans="1:7" ht="12">
      <c r="A34" s="21" t="s">
        <v>42</v>
      </c>
      <c r="B34" s="31">
        <v>-0.0008102833</v>
      </c>
      <c r="C34" s="15">
        <v>0.005697097</v>
      </c>
      <c r="D34" s="15">
        <v>-5.226248E-05</v>
      </c>
      <c r="E34" s="15">
        <v>0.001604622</v>
      </c>
      <c r="F34" s="27">
        <v>-0.02185484</v>
      </c>
      <c r="G34" s="37">
        <v>-0.001267149</v>
      </c>
    </row>
    <row r="35" spans="1:7" ht="12.75" thickBot="1">
      <c r="A35" s="22" t="s">
        <v>43</v>
      </c>
      <c r="B35" s="32">
        <v>-0.001684912</v>
      </c>
      <c r="C35" s="16">
        <v>-0.002085626</v>
      </c>
      <c r="D35" s="16">
        <v>0.0007863388</v>
      </c>
      <c r="E35" s="16">
        <v>-0.006038728</v>
      </c>
      <c r="F35" s="28">
        <v>-0.0002513895</v>
      </c>
      <c r="G35" s="38">
        <v>-0.002044439</v>
      </c>
    </row>
    <row r="36" spans="1:7" ht="12">
      <c r="A36" s="4" t="s">
        <v>44</v>
      </c>
      <c r="B36" s="3">
        <v>18.62793</v>
      </c>
      <c r="C36" s="3">
        <v>18.63098</v>
      </c>
      <c r="D36" s="3">
        <v>18.64624</v>
      </c>
      <c r="E36" s="3">
        <v>18.6554</v>
      </c>
      <c r="F36" s="3">
        <v>18.67065</v>
      </c>
      <c r="G36" s="3"/>
    </row>
    <row r="37" spans="1:6" ht="12">
      <c r="A37" s="4" t="s">
        <v>45</v>
      </c>
      <c r="B37" s="2">
        <v>0.1434326</v>
      </c>
      <c r="C37" s="2">
        <v>0.07883708</v>
      </c>
      <c r="D37" s="2">
        <v>0.03458659</v>
      </c>
      <c r="E37" s="2">
        <v>0.01831055</v>
      </c>
      <c r="F37" s="2">
        <v>0.007629395</v>
      </c>
    </row>
    <row r="38" spans="1:7" ht="12">
      <c r="A38" s="4" t="s">
        <v>53</v>
      </c>
      <c r="B38" s="2">
        <v>0</v>
      </c>
      <c r="C38" s="2">
        <v>-0.0001198691</v>
      </c>
      <c r="D38" s="2">
        <v>0.0001372634</v>
      </c>
      <c r="E38" s="2">
        <v>-0.0002249053</v>
      </c>
      <c r="F38" s="2">
        <v>0.0003676436</v>
      </c>
      <c r="G38" s="2">
        <v>0.0002188095</v>
      </c>
    </row>
    <row r="39" spans="1:7" ht="12.75" thickBot="1">
      <c r="A39" s="4" t="s">
        <v>54</v>
      </c>
      <c r="B39" s="2">
        <v>4.792542E-05</v>
      </c>
      <c r="C39" s="2">
        <v>-3.338221E-05</v>
      </c>
      <c r="D39" s="2">
        <v>4.868191E-05</v>
      </c>
      <c r="E39" s="2">
        <v>-3.725051E-05</v>
      </c>
      <c r="F39" s="2">
        <v>-1.090266E-05</v>
      </c>
      <c r="G39" s="2">
        <v>0.0007347781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3.117224</v>
      </c>
      <c r="F40" s="17" t="s">
        <v>48</v>
      </c>
      <c r="G40" s="8">
        <v>55.003482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0.003751</v>
      </c>
      <c r="D4">
        <v>0.00375</v>
      </c>
      <c r="E4">
        <v>0.003754</v>
      </c>
      <c r="F4">
        <v>0.00207</v>
      </c>
      <c r="G4">
        <v>0.011695</v>
      </c>
    </row>
    <row r="5" spans="1:7" ht="12.75">
      <c r="A5" t="s">
        <v>13</v>
      </c>
      <c r="B5">
        <v>1.930627</v>
      </c>
      <c r="C5">
        <v>1.108201</v>
      </c>
      <c r="D5">
        <v>-0.652094</v>
      </c>
      <c r="E5">
        <v>-0.518143</v>
      </c>
      <c r="F5">
        <v>-1.980769</v>
      </c>
      <c r="G5">
        <v>12.116371</v>
      </c>
    </row>
    <row r="6" spans="1:7" ht="12.75">
      <c r="A6" t="s">
        <v>14</v>
      </c>
      <c r="B6" s="49">
        <v>-4.606659</v>
      </c>
      <c r="C6" s="49">
        <v>70.46774</v>
      </c>
      <c r="D6" s="49">
        <v>-80.7805</v>
      </c>
      <c r="E6" s="49">
        <v>132.3199</v>
      </c>
      <c r="F6" s="49">
        <v>-216.2356</v>
      </c>
      <c r="G6" s="49">
        <v>-0.00118336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3.493859</v>
      </c>
      <c r="C8" s="49">
        <v>-0.3026676</v>
      </c>
      <c r="D8" s="49">
        <v>-1.042078</v>
      </c>
      <c r="E8" s="49">
        <v>-1.512156</v>
      </c>
      <c r="F8" s="49">
        <v>-1.082193</v>
      </c>
      <c r="G8" s="49">
        <v>-0.3224687</v>
      </c>
    </row>
    <row r="9" spans="1:7" ht="12.75">
      <c r="A9" t="s">
        <v>17</v>
      </c>
      <c r="B9" s="49">
        <v>0.1031176</v>
      </c>
      <c r="C9" s="49">
        <v>0.184985</v>
      </c>
      <c r="D9" s="49">
        <v>0.2218438</v>
      </c>
      <c r="E9" s="49">
        <v>0.5843864</v>
      </c>
      <c r="F9" s="49">
        <v>-0.5158931</v>
      </c>
      <c r="G9" s="49">
        <v>0.1850126</v>
      </c>
    </row>
    <row r="10" spans="1:7" ht="12.75">
      <c r="A10" t="s">
        <v>18</v>
      </c>
      <c r="B10" s="49">
        <v>-1.003618</v>
      </c>
      <c r="C10" s="49">
        <v>1.043272</v>
      </c>
      <c r="D10" s="49">
        <v>0.9425614</v>
      </c>
      <c r="E10" s="49">
        <v>0.723872</v>
      </c>
      <c r="F10" s="49">
        <v>-2.929173</v>
      </c>
      <c r="G10" s="49">
        <v>0.1169078</v>
      </c>
    </row>
    <row r="11" spans="1:7" ht="12.75">
      <c r="A11" t="s">
        <v>19</v>
      </c>
      <c r="B11" s="49">
        <v>2.288629</v>
      </c>
      <c r="C11" s="49">
        <v>0.919036</v>
      </c>
      <c r="D11" s="49">
        <v>1.264458</v>
      </c>
      <c r="E11" s="49">
        <v>-0.7408621</v>
      </c>
      <c r="F11" s="49">
        <v>12.79082</v>
      </c>
      <c r="G11" s="49">
        <v>2.377899</v>
      </c>
    </row>
    <row r="12" spans="1:7" ht="12.75">
      <c r="A12" t="s">
        <v>20</v>
      </c>
      <c r="B12" s="49">
        <v>0.1453193</v>
      </c>
      <c r="C12" s="49">
        <v>0.2053372</v>
      </c>
      <c r="D12" s="49">
        <v>0.1652738</v>
      </c>
      <c r="E12" s="49">
        <v>-0.3290209</v>
      </c>
      <c r="F12" s="49">
        <v>-0.4740612</v>
      </c>
      <c r="G12" s="49">
        <v>-0.03184094</v>
      </c>
    </row>
    <row r="13" spans="1:7" ht="12.75">
      <c r="A13" t="s">
        <v>21</v>
      </c>
      <c r="B13" s="49">
        <v>-0.05871369</v>
      </c>
      <c r="C13" s="49">
        <v>-0.1736091</v>
      </c>
      <c r="D13" s="49">
        <v>0.03685586</v>
      </c>
      <c r="E13" s="49">
        <v>0.06654707</v>
      </c>
      <c r="F13" s="49">
        <v>0.2016268</v>
      </c>
      <c r="G13" s="49">
        <v>0.001354021</v>
      </c>
    </row>
    <row r="14" spans="1:7" ht="12.75">
      <c r="A14" t="s">
        <v>22</v>
      </c>
      <c r="B14" s="49">
        <v>-0.07856781</v>
      </c>
      <c r="C14" s="49">
        <v>0.03999197</v>
      </c>
      <c r="D14" s="49">
        <v>0.03736245</v>
      </c>
      <c r="E14" s="49">
        <v>-0.06986595</v>
      </c>
      <c r="F14" s="49">
        <v>-0.007052585</v>
      </c>
      <c r="G14" s="49">
        <v>-0.01058483</v>
      </c>
    </row>
    <row r="15" spans="1:7" ht="12.75">
      <c r="A15" t="s">
        <v>23</v>
      </c>
      <c r="B15" s="49">
        <v>-0.4339962</v>
      </c>
      <c r="C15" s="49">
        <v>-0.2087423</v>
      </c>
      <c r="D15" s="49">
        <v>-0.1238151</v>
      </c>
      <c r="E15" s="49">
        <v>-0.2543269</v>
      </c>
      <c r="F15" s="49">
        <v>-0.3665124</v>
      </c>
      <c r="G15" s="49">
        <v>-0.2530204</v>
      </c>
    </row>
    <row r="16" spans="1:7" ht="12.75">
      <c r="A16" t="s">
        <v>24</v>
      </c>
      <c r="B16" s="49">
        <v>-0.02459476</v>
      </c>
      <c r="C16" s="49">
        <v>-0.01771438</v>
      </c>
      <c r="D16" s="49">
        <v>0.01026891</v>
      </c>
      <c r="E16" s="49">
        <v>-0.03768651</v>
      </c>
      <c r="F16" s="49">
        <v>-0.06495054</v>
      </c>
      <c r="G16" s="49">
        <v>-0.02306522</v>
      </c>
    </row>
    <row r="17" spans="1:7" ht="12.75">
      <c r="A17" t="s">
        <v>25</v>
      </c>
      <c r="B17" s="49">
        <v>0.001243732</v>
      </c>
      <c r="C17" s="49">
        <v>-0.009892485</v>
      </c>
      <c r="D17" s="49">
        <v>-0.0004046005</v>
      </c>
      <c r="E17" s="49">
        <v>0.0002620167</v>
      </c>
      <c r="F17" s="49">
        <v>-0.04402177</v>
      </c>
      <c r="G17" s="49">
        <v>-0.008072818</v>
      </c>
    </row>
    <row r="18" spans="1:7" ht="12.75">
      <c r="A18" t="s">
        <v>26</v>
      </c>
      <c r="B18" s="49">
        <v>0.03136898</v>
      </c>
      <c r="C18" s="49">
        <v>-0.005756744</v>
      </c>
      <c r="D18" s="49">
        <v>0.02990853</v>
      </c>
      <c r="E18" s="49">
        <v>-0.01622301</v>
      </c>
      <c r="F18" s="49">
        <v>0.0359525</v>
      </c>
      <c r="G18" s="49">
        <v>0.01124353</v>
      </c>
    </row>
    <row r="19" spans="1:7" ht="12.75">
      <c r="A19" t="s">
        <v>27</v>
      </c>
      <c r="B19" s="49">
        <v>-0.2140428</v>
      </c>
      <c r="C19" s="49">
        <v>-0.186726</v>
      </c>
      <c r="D19" s="49">
        <v>-0.1938097</v>
      </c>
      <c r="E19" s="49">
        <v>-0.1727269</v>
      </c>
      <c r="F19" s="49">
        <v>-0.1458719</v>
      </c>
      <c r="G19" s="49">
        <v>-0.1836123</v>
      </c>
    </row>
    <row r="20" spans="1:7" ht="12.75">
      <c r="A20" t="s">
        <v>28</v>
      </c>
      <c r="B20" s="49">
        <v>-0.003460598</v>
      </c>
      <c r="C20" s="49">
        <v>-0.006382947</v>
      </c>
      <c r="D20" s="49">
        <v>-0.007807431</v>
      </c>
      <c r="E20" s="49">
        <v>-0.005850239</v>
      </c>
      <c r="F20" s="49">
        <v>-0.002437573</v>
      </c>
      <c r="G20" s="49">
        <v>-0.005648264</v>
      </c>
    </row>
    <row r="21" spans="1:7" ht="12.75">
      <c r="A21" t="s">
        <v>29</v>
      </c>
      <c r="B21" s="49">
        <v>-28.20963</v>
      </c>
      <c r="C21" s="49">
        <v>19.79288</v>
      </c>
      <c r="D21" s="49">
        <v>-28.53111</v>
      </c>
      <c r="E21" s="49">
        <v>21.77497</v>
      </c>
      <c r="F21" s="49">
        <v>7.270059</v>
      </c>
      <c r="G21" s="49">
        <v>0.0008030506</v>
      </c>
    </row>
    <row r="22" spans="1:7" ht="12.75">
      <c r="A22" t="s">
        <v>30</v>
      </c>
      <c r="B22" s="49">
        <v>38.61273</v>
      </c>
      <c r="C22" s="49">
        <v>22.16405</v>
      </c>
      <c r="D22" s="49">
        <v>-13.04189</v>
      </c>
      <c r="E22" s="49">
        <v>-10.36286</v>
      </c>
      <c r="F22" s="49">
        <v>-39.61559</v>
      </c>
      <c r="G22" s="49">
        <v>0</v>
      </c>
    </row>
    <row r="23" spans="1:7" ht="12.75">
      <c r="A23" t="s">
        <v>31</v>
      </c>
      <c r="B23" s="49">
        <v>0.3437996</v>
      </c>
      <c r="C23" s="49">
        <v>2.294117</v>
      </c>
      <c r="D23" s="49">
        <v>3.358578</v>
      </c>
      <c r="E23" s="49">
        <v>1.352999</v>
      </c>
      <c r="F23" s="49">
        <v>7.202903</v>
      </c>
      <c r="G23" s="49">
        <v>2.691341</v>
      </c>
    </row>
    <row r="24" spans="1:7" ht="12.75">
      <c r="A24" t="s">
        <v>32</v>
      </c>
      <c r="B24" s="49">
        <v>-1.66534</v>
      </c>
      <c r="C24" s="49">
        <v>-0.6091728</v>
      </c>
      <c r="D24" s="49">
        <v>-0.01068851</v>
      </c>
      <c r="E24" s="49">
        <v>-3.573412</v>
      </c>
      <c r="F24" s="49">
        <v>2.144708</v>
      </c>
      <c r="G24" s="49">
        <v>-0.9668842</v>
      </c>
    </row>
    <row r="25" spans="1:7" ht="12.75">
      <c r="A25" t="s">
        <v>33</v>
      </c>
      <c r="B25" s="49">
        <v>-0.4431241</v>
      </c>
      <c r="C25" s="49">
        <v>0.2563239</v>
      </c>
      <c r="D25" s="49">
        <v>0.5188329</v>
      </c>
      <c r="E25" s="49">
        <v>-0.3891941</v>
      </c>
      <c r="F25" s="49">
        <v>-2.042593</v>
      </c>
      <c r="G25" s="49">
        <v>-0.2429138</v>
      </c>
    </row>
    <row r="26" spans="1:7" ht="12.75">
      <c r="A26" t="s">
        <v>34</v>
      </c>
      <c r="B26" s="49">
        <v>0.4849457</v>
      </c>
      <c r="C26" s="49">
        <v>-0.08300175</v>
      </c>
      <c r="D26" s="49">
        <v>-0.1740454</v>
      </c>
      <c r="E26" s="49">
        <v>-0.3989256</v>
      </c>
      <c r="F26" s="49">
        <v>1.587681</v>
      </c>
      <c r="G26" s="49">
        <v>0.1234679</v>
      </c>
    </row>
    <row r="27" spans="1:7" ht="12.75">
      <c r="A27" t="s">
        <v>35</v>
      </c>
      <c r="B27" s="49">
        <v>-0.01256268</v>
      </c>
      <c r="C27" s="49">
        <v>0.07847758</v>
      </c>
      <c r="D27" s="49">
        <v>-0.1643247</v>
      </c>
      <c r="E27" s="49">
        <v>-0.1568794</v>
      </c>
      <c r="F27" s="49">
        <v>0.2356814</v>
      </c>
      <c r="G27" s="49">
        <v>-0.02893762</v>
      </c>
    </row>
    <row r="28" spans="1:7" ht="12.75">
      <c r="A28" t="s">
        <v>36</v>
      </c>
      <c r="B28" s="49">
        <v>0.001647178</v>
      </c>
      <c r="C28" s="49">
        <v>0.5432883</v>
      </c>
      <c r="D28" s="49">
        <v>0.6701355</v>
      </c>
      <c r="E28" s="49">
        <v>0.8693665</v>
      </c>
      <c r="F28" s="49">
        <v>0.5086037</v>
      </c>
      <c r="G28" s="49">
        <v>0.5688368</v>
      </c>
    </row>
    <row r="29" spans="1:7" ht="12.75">
      <c r="A29" t="s">
        <v>37</v>
      </c>
      <c r="B29" s="49">
        <v>-0.02013289</v>
      </c>
      <c r="C29" s="49">
        <v>0.03815962</v>
      </c>
      <c r="D29" s="49">
        <v>0.01480729</v>
      </c>
      <c r="E29" s="49">
        <v>-0.09058861</v>
      </c>
      <c r="F29" s="49">
        <v>-0.1513001</v>
      </c>
      <c r="G29" s="49">
        <v>-0.03207984</v>
      </c>
    </row>
    <row r="30" spans="1:7" ht="12.75">
      <c r="A30" t="s">
        <v>38</v>
      </c>
      <c r="B30" s="49">
        <v>0.09896922</v>
      </c>
      <c r="C30" s="49">
        <v>0.05038151</v>
      </c>
      <c r="D30" s="49">
        <v>-0.03544168</v>
      </c>
      <c r="E30" s="49">
        <v>0.008885591</v>
      </c>
      <c r="F30" s="49">
        <v>0.1869783</v>
      </c>
      <c r="G30" s="49">
        <v>0.0449694</v>
      </c>
    </row>
    <row r="31" spans="1:7" ht="12.75">
      <c r="A31" t="s">
        <v>39</v>
      </c>
      <c r="B31" s="49">
        <v>0.02530568</v>
      </c>
      <c r="C31" s="49">
        <v>-0.004221905</v>
      </c>
      <c r="D31" s="49">
        <v>-0.04183675</v>
      </c>
      <c r="E31" s="49">
        <v>-0.02667138</v>
      </c>
      <c r="F31" s="49">
        <v>-0.005715375</v>
      </c>
      <c r="G31" s="49">
        <v>-0.01457014</v>
      </c>
    </row>
    <row r="32" spans="1:7" ht="12.75">
      <c r="A32" t="s">
        <v>40</v>
      </c>
      <c r="B32" s="49">
        <v>0.03071265</v>
      </c>
      <c r="C32" s="49">
        <v>0.1038864</v>
      </c>
      <c r="D32" s="49">
        <v>0.1127334</v>
      </c>
      <c r="E32" s="49">
        <v>0.1619273</v>
      </c>
      <c r="F32" s="49">
        <v>0.06675437</v>
      </c>
      <c r="G32" s="49">
        <v>0.1044047</v>
      </c>
    </row>
    <row r="33" spans="1:7" ht="12.75">
      <c r="A33" t="s">
        <v>41</v>
      </c>
      <c r="B33" s="49">
        <v>0.09899536</v>
      </c>
      <c r="C33" s="49">
        <v>0.07570964</v>
      </c>
      <c r="D33" s="49">
        <v>0.07920823</v>
      </c>
      <c r="E33" s="49">
        <v>0.05715554</v>
      </c>
      <c r="F33" s="49">
        <v>0.03201873</v>
      </c>
      <c r="G33" s="49">
        <v>0.06967375</v>
      </c>
    </row>
    <row r="34" spans="1:7" ht="12.75">
      <c r="A34" t="s">
        <v>42</v>
      </c>
      <c r="B34" s="49">
        <v>-0.0008102833</v>
      </c>
      <c r="C34" s="49">
        <v>0.005697097</v>
      </c>
      <c r="D34" s="49">
        <v>-5.226248E-05</v>
      </c>
      <c r="E34" s="49">
        <v>0.001604622</v>
      </c>
      <c r="F34" s="49">
        <v>-0.02185484</v>
      </c>
      <c r="G34" s="49">
        <v>-0.001267149</v>
      </c>
    </row>
    <row r="35" spans="1:7" ht="12.75">
      <c r="A35" t="s">
        <v>43</v>
      </c>
      <c r="B35" s="49">
        <v>-0.001684912</v>
      </c>
      <c r="C35" s="49">
        <v>-0.002085626</v>
      </c>
      <c r="D35" s="49">
        <v>0.0007863388</v>
      </c>
      <c r="E35" s="49">
        <v>-0.006038728</v>
      </c>
      <c r="F35" s="49">
        <v>-0.0002513895</v>
      </c>
      <c r="G35" s="49">
        <v>-0.002044439</v>
      </c>
    </row>
    <row r="36" spans="1:6" ht="12.75">
      <c r="A36" t="s">
        <v>44</v>
      </c>
      <c r="B36" s="49">
        <v>18.62793</v>
      </c>
      <c r="C36" s="49">
        <v>18.63098</v>
      </c>
      <c r="D36" s="49">
        <v>18.64624</v>
      </c>
      <c r="E36" s="49">
        <v>18.6554</v>
      </c>
      <c r="F36" s="49">
        <v>18.67065</v>
      </c>
    </row>
    <row r="37" spans="1:6" ht="12.75">
      <c r="A37" t="s">
        <v>45</v>
      </c>
      <c r="B37" s="49">
        <v>0.1434326</v>
      </c>
      <c r="C37" s="49">
        <v>0.07883708</v>
      </c>
      <c r="D37" s="49">
        <v>0.03458659</v>
      </c>
      <c r="E37" s="49">
        <v>0.01831055</v>
      </c>
      <c r="F37" s="49">
        <v>0.007629395</v>
      </c>
    </row>
    <row r="38" spans="1:7" ht="12.75">
      <c r="A38" t="s">
        <v>55</v>
      </c>
      <c r="B38" s="49">
        <v>0</v>
      </c>
      <c r="C38" s="49">
        <v>-0.0001198691</v>
      </c>
      <c r="D38" s="49">
        <v>0.0001372634</v>
      </c>
      <c r="E38" s="49">
        <v>-0.0002249053</v>
      </c>
      <c r="F38" s="49">
        <v>0.0003676436</v>
      </c>
      <c r="G38" s="49">
        <v>0.0002188095</v>
      </c>
    </row>
    <row r="39" spans="1:7" ht="12.75">
      <c r="A39" t="s">
        <v>56</v>
      </c>
      <c r="B39" s="49">
        <v>4.792542E-05</v>
      </c>
      <c r="C39" s="49">
        <v>-3.338221E-05</v>
      </c>
      <c r="D39" s="49">
        <v>4.868191E-05</v>
      </c>
      <c r="E39" s="49">
        <v>-3.725051E-05</v>
      </c>
      <c r="F39" s="49">
        <v>-1.090266E-05</v>
      </c>
      <c r="G39" s="49">
        <v>0.0007347781</v>
      </c>
    </row>
    <row r="40" spans="2:7" ht="12.75">
      <c r="B40" t="s">
        <v>46</v>
      </c>
      <c r="C40">
        <v>-0.003752</v>
      </c>
      <c r="D40" t="s">
        <v>47</v>
      </c>
      <c r="E40">
        <v>3.117224</v>
      </c>
      <c r="F40" t="s">
        <v>48</v>
      </c>
      <c r="G40">
        <v>55.003482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8.01637342096848E-06</v>
      </c>
      <c r="C50">
        <f>-0.017/(C7*C7+C22*C22)*(C21*C22+C6*C7)</f>
        <v>-0.00011986914651361035</v>
      </c>
      <c r="D50">
        <f>-0.017/(D7*D7+D22*D22)*(D21*D22+D6*D7)</f>
        <v>0.00013726335959582986</v>
      </c>
      <c r="E50">
        <f>-0.017/(E7*E7+E22*E22)*(E21*E22+E6*E7)</f>
        <v>-0.00022490522781266878</v>
      </c>
      <c r="F50">
        <f>-0.017/(F7*F7+F22*F22)*(F21*F22+F6*F7)</f>
        <v>0.0003676437115231054</v>
      </c>
      <c r="G50">
        <f>(B50*B$4+C50*C$4+D50*D$4+E50*E$4+F50*F$4)/SUM(B$4:F$4)</f>
        <v>2.170902306989765E-09</v>
      </c>
    </row>
    <row r="51" spans="1:7" ht="12.75">
      <c r="A51" t="s">
        <v>59</v>
      </c>
      <c r="B51">
        <f>-0.017/(B7*B7+B22*B22)*(B21*B7-B6*B22)</f>
        <v>4.79254175937517E-05</v>
      </c>
      <c r="C51">
        <f>-0.017/(C7*C7+C22*C22)*(C21*C7-C6*C22)</f>
        <v>-3.33822174243215E-05</v>
      </c>
      <c r="D51">
        <f>-0.017/(D7*D7+D22*D22)*(D21*D7-D6*D22)</f>
        <v>4.868190436368794E-05</v>
      </c>
      <c r="E51">
        <f>-0.017/(E7*E7+E22*E22)*(E21*E7-E6*E22)</f>
        <v>-3.725051513890908E-05</v>
      </c>
      <c r="F51">
        <f>-0.017/(F7*F7+F22*F22)*(F21*F7-F6*F22)</f>
        <v>-1.0902658045822238E-05</v>
      </c>
      <c r="G51">
        <f>(B51*B$4+C51*C$4+D51*D$4+E51*E$4+F51*F$4)/SUM(B$4:F$4)</f>
        <v>2.3880767917277635E-07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10000.001356628121</v>
      </c>
      <c r="C62">
        <f>C7+(2/0.017)*(C8*C50-C23*C51)</f>
        <v>10000.01327802581</v>
      </c>
      <c r="D62">
        <f>D7+(2/0.017)*(D8*D50-D23*D51)</f>
        <v>9999.963936341148</v>
      </c>
      <c r="E62">
        <f>E7+(2/0.017)*(E8*E50-E23*E51)</f>
        <v>10000.045940199929</v>
      </c>
      <c r="F62">
        <f>F7+(2/0.017)*(F8*F50-F23*F51)</f>
        <v>9999.962431686734</v>
      </c>
    </row>
    <row r="63" spans="1:6" ht="12.75">
      <c r="A63" t="s">
        <v>67</v>
      </c>
      <c r="B63">
        <f>B8+(3/0.017)*(B9*B50-B24*B51)</f>
        <v>3.508089366610021</v>
      </c>
      <c r="C63">
        <f>C8+(3/0.017)*(C9*C50-C24*C51)</f>
        <v>-0.3101692822811299</v>
      </c>
      <c r="D63">
        <f>D8+(3/0.017)*(D9*D50-D24*D51)</f>
        <v>-1.0366124654738031</v>
      </c>
      <c r="E63">
        <f>E8+(3/0.017)*(E9*E50-E24*E51)</f>
        <v>-1.5588400578046209</v>
      </c>
      <c r="F63">
        <f>F8+(3/0.017)*(F9*F50-F24*F51)</f>
        <v>-1.111536853429592</v>
      </c>
    </row>
    <row r="64" spans="1:6" ht="12.75">
      <c r="A64" t="s">
        <v>68</v>
      </c>
      <c r="B64">
        <f>B9+(4/0.017)*(B10*B50-B25*B51)</f>
        <v>0.10622148961843526</v>
      </c>
      <c r="C64">
        <f>C9+(4/0.017)*(C10*C50-C25*C51)</f>
        <v>0.157573361397483</v>
      </c>
      <c r="D64">
        <f>D9+(4/0.017)*(D10*D50-D25*D51)</f>
        <v>0.24634294606372095</v>
      </c>
      <c r="E64">
        <f>E9+(4/0.017)*(E10*E50-E25*E51)</f>
        <v>0.5426686875808856</v>
      </c>
      <c r="F64">
        <f>F9+(4/0.017)*(F10*F50-F25*F51)</f>
        <v>-0.7745193885691904</v>
      </c>
    </row>
    <row r="65" spans="1:6" ht="12.75">
      <c r="A65" t="s">
        <v>69</v>
      </c>
      <c r="B65">
        <f>B10+(5/0.017)*(B11*B50-B26*B51)</f>
        <v>-1.0050576236755107</v>
      </c>
      <c r="C65">
        <f>C10+(5/0.017)*(C11*C50-C26*C51)</f>
        <v>1.010055869588123</v>
      </c>
      <c r="D65">
        <f>D10+(5/0.017)*(D11*D50-D26*D51)</f>
        <v>0.9961015807839892</v>
      </c>
      <c r="E65">
        <f>E10+(5/0.017)*(E11*E50-E26*E51)</f>
        <v>0.7685083456694628</v>
      </c>
      <c r="F65">
        <f>F10+(5/0.017)*(F11*F50-F26*F51)</f>
        <v>-1.5410040349256422</v>
      </c>
    </row>
    <row r="66" spans="1:6" ht="12.75">
      <c r="A66" t="s">
        <v>70</v>
      </c>
      <c r="B66">
        <f>B11+(6/0.017)*(B12*B50-B27*B51)</f>
        <v>2.2892526489855896</v>
      </c>
      <c r="C66">
        <f>C11+(6/0.017)*(C12*C50-C27*C51)</f>
        <v>0.9112734684918824</v>
      </c>
      <c r="D66">
        <f>D11+(6/0.017)*(D12*D50-D27*D51)</f>
        <v>1.2752882387192335</v>
      </c>
      <c r="E66">
        <f>E11+(6/0.017)*(E12*E50-E27*E51)</f>
        <v>-0.7168075063511954</v>
      </c>
      <c r="F66">
        <f>F11+(6/0.017)*(F12*F50-F27*F51)</f>
        <v>12.730214329878187</v>
      </c>
    </row>
    <row r="67" spans="1:6" ht="12.75">
      <c r="A67" t="s">
        <v>71</v>
      </c>
      <c r="B67">
        <f>B12+(7/0.017)*(B13*B50-B28*B51)</f>
        <v>0.14509298894692652</v>
      </c>
      <c r="C67">
        <f>C12+(7/0.017)*(C13*C50-C28*C51)</f>
        <v>0.22137401174063542</v>
      </c>
      <c r="D67">
        <f>D12+(7/0.017)*(D13*D50-D28*D51)</f>
        <v>0.15392370634698643</v>
      </c>
      <c r="E67">
        <f>E12+(7/0.017)*(E13*E50-E28*E51)</f>
        <v>-0.32184896104610217</v>
      </c>
      <c r="F67">
        <f>F12+(7/0.017)*(F13*F50-F28*F51)</f>
        <v>-0.4412550999285137</v>
      </c>
    </row>
    <row r="68" spans="1:6" ht="12.75">
      <c r="A68" t="s">
        <v>72</v>
      </c>
      <c r="B68">
        <f>B13+(8/0.017)*(B14*B50-B29*B51)</f>
        <v>-0.05855602023209818</v>
      </c>
      <c r="C68">
        <f>C13+(8/0.017)*(C14*C50-C29*C51)</f>
        <v>-0.17526554733158983</v>
      </c>
      <c r="D68">
        <f>D13+(8/0.017)*(D14*D50-D29*D51)</f>
        <v>0.03893004745132509</v>
      </c>
      <c r="E68">
        <f>E13+(8/0.017)*(E14*E50-E29*E51)</f>
        <v>0.07235353824135567</v>
      </c>
      <c r="F68">
        <f>F13+(8/0.017)*(F14*F50-F29*F51)</f>
        <v>0.1996303709280796</v>
      </c>
    </row>
    <row r="69" spans="1:6" ht="12.75">
      <c r="A69" t="s">
        <v>73</v>
      </c>
      <c r="B69">
        <f>B14+(9/0.017)*(B15*B50-B30*B51)</f>
        <v>-0.08292074830583429</v>
      </c>
      <c r="C69">
        <f>C14+(9/0.017)*(C15*C50-C30*C51)</f>
        <v>0.05412917416290957</v>
      </c>
      <c r="D69">
        <f>D14+(9/0.017)*(D15*D50-D30*D51)</f>
        <v>0.029278380996117244</v>
      </c>
      <c r="E69">
        <f>E14+(9/0.017)*(E15*E50-E30*E51)</f>
        <v>-0.039408657057112856</v>
      </c>
      <c r="F69">
        <f>F14+(9/0.017)*(F15*F50-F30*F51)</f>
        <v>-0.07730945366442157</v>
      </c>
    </row>
    <row r="70" spans="1:6" ht="12.75">
      <c r="A70" t="s">
        <v>74</v>
      </c>
      <c r="B70">
        <f>B15+(10/0.017)*(B16*B50-B31*B51)</f>
        <v>-0.4348255800363841</v>
      </c>
      <c r="C70">
        <f>C15+(10/0.017)*(C16*C50-C31*C51)</f>
        <v>-0.20757614055237472</v>
      </c>
      <c r="D70">
        <f>D15+(10/0.017)*(D16*D50-D31*D51)</f>
        <v>-0.12178790132448544</v>
      </c>
      <c r="E70">
        <f>E15+(10/0.017)*(E16*E50-E31*E51)</f>
        <v>-0.24992550560438306</v>
      </c>
      <c r="F70">
        <f>F15+(10/0.017)*(F16*F50-F31*F51)</f>
        <v>-0.38059532374721095</v>
      </c>
    </row>
    <row r="71" spans="1:6" ht="12.75">
      <c r="A71" t="s">
        <v>75</v>
      </c>
      <c r="B71">
        <f>B16+(11/0.017)*(B17*B50-B32*B51)</f>
        <v>-0.025540725289508497</v>
      </c>
      <c r="C71">
        <f>C16+(11/0.017)*(C17*C50-C32*C51)</f>
        <v>-0.014703122153713765</v>
      </c>
      <c r="D71">
        <f>D16+(11/0.017)*(D17*D50-D32*D51)</f>
        <v>0.006681866021500421</v>
      </c>
      <c r="E71">
        <f>E16+(11/0.017)*(E17*E50-E32*E51)</f>
        <v>-0.03382166232006277</v>
      </c>
      <c r="F71">
        <f>F16+(11/0.017)*(F17*F50-F32*F51)</f>
        <v>-0.07495182207387437</v>
      </c>
    </row>
    <row r="72" spans="1:6" ht="12.75">
      <c r="A72" t="s">
        <v>76</v>
      </c>
      <c r="B72">
        <f>B17+(12/0.017)*(B18*B50-B33*B51)</f>
        <v>-0.0019277469484674532</v>
      </c>
      <c r="C72">
        <f>C17+(12/0.017)*(C18*C50-C33*C51)</f>
        <v>-0.007621370891594502</v>
      </c>
      <c r="D72">
        <f>D17+(12/0.017)*(D18*D50-D33*D51)</f>
        <v>-0.00022859732539129386</v>
      </c>
      <c r="E72">
        <f>E17+(12/0.017)*(E18*E50-E33*E51)</f>
        <v>0.004340402394988043</v>
      </c>
      <c r="F72">
        <f>F17+(12/0.017)*(F18*F50-F33*F51)</f>
        <v>-0.03444520543332756</v>
      </c>
    </row>
    <row r="73" spans="1:6" ht="12.75">
      <c r="A73" t="s">
        <v>77</v>
      </c>
      <c r="B73">
        <f>B18+(13/0.017)*(B19*B50-B34*B51)</f>
        <v>0.0300865576461457</v>
      </c>
      <c r="C73">
        <f>C18+(13/0.017)*(C19*C50-C34*C51)</f>
        <v>0.011504860927902594</v>
      </c>
      <c r="D73">
        <f>D18+(13/0.017)*(D19*D50-D34*D51)</f>
        <v>0.009567027529783084</v>
      </c>
      <c r="E73">
        <f>E18+(13/0.017)*(E19*E50-E34*E51)</f>
        <v>0.01352936795704298</v>
      </c>
      <c r="F73">
        <f>F18+(13/0.017)*(F19*F50-F34*F51)</f>
        <v>-0.005240036083012635</v>
      </c>
    </row>
    <row r="74" spans="1:6" ht="12.75">
      <c r="A74" t="s">
        <v>78</v>
      </c>
      <c r="B74">
        <f>B19+(14/0.017)*(B20*B50-B35*B51)</f>
        <v>-0.21399914580498047</v>
      </c>
      <c r="C74">
        <f>C19+(14/0.017)*(C20*C50-C35*C51)</f>
        <v>-0.18615323892708982</v>
      </c>
      <c r="D74">
        <f>D19+(14/0.017)*(D20*D50-D35*D51)</f>
        <v>-0.1947237803239908</v>
      </c>
      <c r="E74">
        <f>E19+(14/0.017)*(E20*E50-E35*E51)</f>
        <v>-0.1718285911477778</v>
      </c>
      <c r="F74">
        <f>F19+(14/0.017)*(F20*F50-F35*F51)</f>
        <v>-0.14661216992824508</v>
      </c>
    </row>
    <row r="75" spans="1:6" ht="12.75">
      <c r="A75" t="s">
        <v>79</v>
      </c>
      <c r="B75" s="49">
        <f>B20</f>
        <v>-0.003460598</v>
      </c>
      <c r="C75" s="49">
        <f>C20</f>
        <v>-0.006382947</v>
      </c>
      <c r="D75" s="49">
        <f>D20</f>
        <v>-0.007807431</v>
      </c>
      <c r="E75" s="49">
        <f>E20</f>
        <v>-0.005850239</v>
      </c>
      <c r="F75" s="49">
        <f>F20</f>
        <v>-0.002437573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38.63275360912521</v>
      </c>
      <c r="C82">
        <f>C22+(2/0.017)*(C8*C51+C23*C50)</f>
        <v>22.132886455157426</v>
      </c>
      <c r="D82">
        <f>D22+(2/0.017)*(D8*D51+D23*D50)</f>
        <v>-12.99362184021069</v>
      </c>
      <c r="E82">
        <f>E22+(2/0.017)*(E8*E51+E23*E50)</f>
        <v>-10.39203270098293</v>
      </c>
      <c r="F82">
        <f>F22+(2/0.017)*(F8*F51+F23*F50)</f>
        <v>-39.302660497308295</v>
      </c>
    </row>
    <row r="83" spans="1:6" ht="12.75">
      <c r="A83" t="s">
        <v>82</v>
      </c>
      <c r="B83">
        <f>B23+(3/0.017)*(B9*B51+B24*B50)</f>
        <v>0.342315829422657</v>
      </c>
      <c r="C83">
        <f>C23+(3/0.017)*(C9*C51+C24*C50)</f>
        <v>2.3059133201397177</v>
      </c>
      <c r="D83">
        <f>D23+(3/0.017)*(D9*D51+D24*D50)</f>
        <v>3.360224936093577</v>
      </c>
      <c r="E83">
        <f>E23+(3/0.017)*(E9*E51+E24*E50)</f>
        <v>1.4909831786155916</v>
      </c>
      <c r="F83">
        <f>F23+(3/0.017)*(F9*F51+F24*F50)</f>
        <v>7.343040590937199</v>
      </c>
    </row>
    <row r="84" spans="1:6" ht="12.75">
      <c r="A84" t="s">
        <v>83</v>
      </c>
      <c r="B84">
        <f>B24+(4/0.017)*(B10*B51+B25*B50)</f>
        <v>-1.6774931905910675</v>
      </c>
      <c r="C84">
        <f>C24+(4/0.017)*(C10*C51+C25*C50)</f>
        <v>-0.6245968140848815</v>
      </c>
      <c r="D84">
        <f>D24+(4/0.017)*(D10*D51+D25*D50)</f>
        <v>0.0168650031422473</v>
      </c>
      <c r="E84">
        <f>E24+(4/0.017)*(E10*E51+E25*E50)</f>
        <v>-3.559160898157832</v>
      </c>
      <c r="F84">
        <f>F24+(4/0.017)*(F10*F51+F25*F50)</f>
        <v>1.975529011747045</v>
      </c>
    </row>
    <row r="85" spans="1:6" ht="12.75">
      <c r="A85" t="s">
        <v>84</v>
      </c>
      <c r="B85">
        <f>B25+(5/0.017)*(B11*B51+B26*B50)</f>
        <v>-0.40972086283462844</v>
      </c>
      <c r="C85">
        <f>C25+(5/0.017)*(C11*C51+C26*C50)</f>
        <v>0.25022680863495805</v>
      </c>
      <c r="D85">
        <f>D25+(5/0.017)*(D11*D51+D26*D50)</f>
        <v>0.5299111844416765</v>
      </c>
      <c r="E85">
        <f>E25+(5/0.017)*(E11*E51+E26*E50)</f>
        <v>-0.3546888212293531</v>
      </c>
      <c r="F85">
        <f>F25+(5/0.017)*(F11*F51+F26*F50)</f>
        <v>-1.911932117950279</v>
      </c>
    </row>
    <row r="86" spans="1:6" ht="12.75">
      <c r="A86" t="s">
        <v>85</v>
      </c>
      <c r="B86">
        <f>B26+(6/0.017)*(B12*B51+B27*B50)</f>
        <v>0.4873682109421942</v>
      </c>
      <c r="C86">
        <f>C26+(6/0.017)*(C12*C51+C27*C50)</f>
        <v>-0.08874115644379588</v>
      </c>
      <c r="D86">
        <f>D26+(6/0.017)*(D12*D51+D27*D50)</f>
        <v>-0.1791665471980542</v>
      </c>
      <c r="E86">
        <f>E26+(6/0.017)*(E12*E51+E27*E50)</f>
        <v>-0.38214706051320624</v>
      </c>
      <c r="F86">
        <f>F26+(6/0.017)*(F12*F51+F27*F50)</f>
        <v>1.6200864041609484</v>
      </c>
    </row>
    <row r="87" spans="1:6" ht="12.75">
      <c r="A87" t="s">
        <v>86</v>
      </c>
      <c r="B87">
        <f>B27+(7/0.017)*(B13*B51+B28*B50)</f>
        <v>-0.013715898589674643</v>
      </c>
      <c r="C87">
        <f>C27+(7/0.017)*(C13*C51+C28*C50)</f>
        <v>0.054048383719910206</v>
      </c>
      <c r="D87">
        <f>D27+(7/0.017)*(D13*D51+D28*D50)</f>
        <v>-0.125709709119803</v>
      </c>
      <c r="E87">
        <f>E27+(7/0.017)*(E13*E51+E28*E50)</f>
        <v>-0.23841045197740074</v>
      </c>
      <c r="F87">
        <f>F27+(7/0.017)*(F13*F51+F28*F50)</f>
        <v>0.31177003455081026</v>
      </c>
    </row>
    <row r="88" spans="1:6" ht="12.75">
      <c r="A88" t="s">
        <v>87</v>
      </c>
      <c r="B88">
        <f>B28+(8/0.017)*(B14*B51+B29*B50)</f>
        <v>-0.00020072217315756356</v>
      </c>
      <c r="C88">
        <f>C28+(8/0.017)*(C14*C51+C29*C50)</f>
        <v>0.540507508603082</v>
      </c>
      <c r="D88">
        <f>D28+(8/0.017)*(D14*D51+D29*D50)</f>
        <v>0.6719479111009895</v>
      </c>
      <c r="E88">
        <f>E28+(8/0.017)*(E14*E51+E29*E50)</f>
        <v>0.8801789209870364</v>
      </c>
      <c r="F88">
        <f>F28+(8/0.017)*(F14*F51+F29*F50)</f>
        <v>0.4824636348728363</v>
      </c>
    </row>
    <row r="89" spans="1:6" ht="12.75">
      <c r="A89" t="s">
        <v>88</v>
      </c>
      <c r="B89">
        <f>B29+(9/0.017)*(B15*B51+B30*B50)</f>
        <v>-0.030724341414682034</v>
      </c>
      <c r="C89">
        <f>C29+(9/0.017)*(C15*C51+C30*C50)</f>
        <v>0.03865149236261024</v>
      </c>
      <c r="D89">
        <f>D29+(9/0.017)*(D15*D51+D30*D50)</f>
        <v>0.009040725864028994</v>
      </c>
      <c r="E89">
        <f>E29+(9/0.017)*(E15*E51+E30*E50)</f>
        <v>-0.0866310494391065</v>
      </c>
      <c r="F89">
        <f>F29+(9/0.017)*(F15*F51+F30*F50)</f>
        <v>-0.11279208823662891</v>
      </c>
    </row>
    <row r="90" spans="1:6" ht="12.75">
      <c r="A90" t="s">
        <v>89</v>
      </c>
      <c r="B90">
        <f>B30+(10/0.017)*(B16*B51+B31*B50)</f>
        <v>0.09839518802172555</v>
      </c>
      <c r="C90">
        <f>C30+(10/0.017)*(C16*C51+C31*C50)</f>
        <v>0.051027052019828587</v>
      </c>
      <c r="D90">
        <f>D30+(10/0.017)*(D16*D51+D31*D50)</f>
        <v>-0.03852564633237148</v>
      </c>
      <c r="E90">
        <f>E30+(10/0.017)*(E16*E51+E31*E50)</f>
        <v>0.013239929062509356</v>
      </c>
      <c r="F90">
        <f>F30+(10/0.017)*(F16*F51+F31*F50)</f>
        <v>0.18615883638221478</v>
      </c>
    </row>
    <row r="91" spans="1:6" ht="12.75">
      <c r="A91" t="s">
        <v>90</v>
      </c>
      <c r="B91">
        <f>B31+(11/0.017)*(B17*B51+B32*B50)</f>
        <v>0.025503557347814378</v>
      </c>
      <c r="C91">
        <f>C31+(11/0.017)*(C17*C51+C32*C50)</f>
        <v>-0.012065902128798918</v>
      </c>
      <c r="D91">
        <f>D31+(11/0.017)*(D17*D51+D32*D50)</f>
        <v>-0.03183679979423798</v>
      </c>
      <c r="E91">
        <f>E31+(11/0.017)*(E17*E51+E32*E50)</f>
        <v>-0.05024247541641434</v>
      </c>
      <c r="F91">
        <f>F31+(11/0.017)*(F17*F51+F32*F50)</f>
        <v>0.010475187657220776</v>
      </c>
    </row>
    <row r="92" spans="1:6" ht="12.75">
      <c r="A92" t="s">
        <v>91</v>
      </c>
      <c r="B92">
        <f>B32+(12/0.017)*(B18*B51+B33*B50)</f>
        <v>0.032334030168489354</v>
      </c>
      <c r="C92">
        <f>C32+(12/0.017)*(C18*C51+C33*C50)</f>
        <v>0.0976159926707375</v>
      </c>
      <c r="D92">
        <f>D32+(12/0.017)*(D18*D51+D33*D50)</f>
        <v>0.12143579432086425</v>
      </c>
      <c r="E92">
        <f>E32+(12/0.017)*(E18*E51+E33*E50)</f>
        <v>0.15328005463657476</v>
      </c>
      <c r="F92">
        <f>F32+(12/0.017)*(F18*F51+F33*F50)</f>
        <v>0.07478696312145677</v>
      </c>
    </row>
    <row r="93" spans="1:6" ht="12.75">
      <c r="A93" t="s">
        <v>92</v>
      </c>
      <c r="B93">
        <f>B33+(13/0.017)*(B19*B51+B34*B50)</f>
        <v>0.0911459706244829</v>
      </c>
      <c r="C93">
        <f>C33+(13/0.017)*(C19*C51+C34*C50)</f>
        <v>0.07995408018147775</v>
      </c>
      <c r="D93">
        <f>D33+(13/0.017)*(D19*D51+D34*D50)</f>
        <v>0.07198772487949244</v>
      </c>
      <c r="E93">
        <f>E33+(13/0.017)*(E19*E51+E34*E50)</f>
        <v>0.06179981150879335</v>
      </c>
      <c r="F93">
        <f>F33+(13/0.017)*(F19*F51+F34*F50)</f>
        <v>0.02709065708082705</v>
      </c>
    </row>
    <row r="94" spans="1:6" ht="12.75">
      <c r="A94" t="s">
        <v>93</v>
      </c>
      <c r="B94">
        <f>B34+(14/0.017)*(B20*B51+B35*B50)</f>
        <v>-0.0009579894666274128</v>
      </c>
      <c r="C94">
        <f>C34+(14/0.017)*(C20*C51+C35*C50)</f>
        <v>0.006078456286105836</v>
      </c>
      <c r="D94">
        <f>D34+(14/0.017)*(D20*D51+D35*D50)</f>
        <v>-0.0002763819772466793</v>
      </c>
      <c r="E94">
        <f>E34+(14/0.017)*(E20*E51+E35*E50)</f>
        <v>0.002902558634214276</v>
      </c>
      <c r="F94">
        <f>F34+(14/0.017)*(F20*F51+F35*F50)</f>
        <v>-0.02190906590677182</v>
      </c>
    </row>
    <row r="95" spans="1:6" ht="12.75">
      <c r="A95" t="s">
        <v>94</v>
      </c>
      <c r="B95" s="49">
        <f>B35</f>
        <v>-0.001684912</v>
      </c>
      <c r="C95" s="49">
        <f>C35</f>
        <v>-0.002085626</v>
      </c>
      <c r="D95" s="49">
        <f>D35</f>
        <v>0.0007863388</v>
      </c>
      <c r="E95" s="49">
        <f>E35</f>
        <v>-0.006038728</v>
      </c>
      <c r="F95" s="49">
        <f>F35</f>
        <v>-0.0002513895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3.5080888906928167</v>
      </c>
      <c r="C103">
        <f>C63*10000/C62</f>
        <v>-0.31016887043810315</v>
      </c>
      <c r="D103">
        <f>D63*10000/D62</f>
        <v>-1.0366162038911169</v>
      </c>
      <c r="E103">
        <f>E63*10000/E62</f>
        <v>-1.5588328964951288</v>
      </c>
      <c r="F103">
        <f>F63*10000/F62</f>
        <v>-1.1115410293017516</v>
      </c>
      <c r="G103">
        <f>AVERAGE(C103:E103)</f>
        <v>-0.9685393236081162</v>
      </c>
      <c r="H103">
        <f>STDEV(C103:E103)</f>
        <v>0.6271094870228282</v>
      </c>
      <c r="I103">
        <f>(B103*B4+C103*C4+D103*D4+E103*E4+F103*F4)/SUM(B4:F4)</f>
        <v>-0.3360141737627226</v>
      </c>
      <c r="K103">
        <f>(LN(H103)+LN(H123))/2-LN(K114*K115^3)</f>
        <v>-4.144306637655465</v>
      </c>
    </row>
    <row r="104" spans="1:11" ht="12.75">
      <c r="A104" t="s">
        <v>68</v>
      </c>
      <c r="B104">
        <f>B64*10000/B62</f>
        <v>0.10622147520813123</v>
      </c>
      <c r="C104">
        <f>C64*10000/C62</f>
        <v>0.15757315217144488</v>
      </c>
      <c r="D104">
        <f>D64*10000/D62</f>
        <v>0.2463438344697216</v>
      </c>
      <c r="E104">
        <f>E64*10000/E62</f>
        <v>0.5426661945615383</v>
      </c>
      <c r="F104">
        <f>F64*10000/F62</f>
        <v>-0.7745222983188239</v>
      </c>
      <c r="G104">
        <f>AVERAGE(C104:E104)</f>
        <v>0.31552772706756826</v>
      </c>
      <c r="H104">
        <f>STDEV(C104:E104)</f>
        <v>0.20165309586157457</v>
      </c>
      <c r="I104">
        <f>(B104*B4+C104*C4+D104*D4+E104*E4+F104*F4)/SUM(B4:F4)</f>
        <v>0.14042172225989438</v>
      </c>
      <c r="K104">
        <f>(LN(H104)+LN(H124))/2-LN(K114*K115^4)</f>
        <v>-3.7651783786615254</v>
      </c>
    </row>
    <row r="105" spans="1:11" ht="12.75">
      <c r="A105" t="s">
        <v>69</v>
      </c>
      <c r="B105">
        <f>B65*10000/B62</f>
        <v>-1.0050574873265856</v>
      </c>
      <c r="C105">
        <f>C65*10000/C62</f>
        <v>1.010054528435113</v>
      </c>
      <c r="D105">
        <f>D65*10000/D62</f>
        <v>0.9961051731037036</v>
      </c>
      <c r="E105">
        <f>E65*10000/E62</f>
        <v>0.7685048151429774</v>
      </c>
      <c r="F105">
        <f>F65*10000/F62</f>
        <v>-1.5410098242396244</v>
      </c>
      <c r="G105">
        <f>AVERAGE(C105:E105)</f>
        <v>0.9248881722272646</v>
      </c>
      <c r="H105">
        <f>STDEV(C105:E105)</f>
        <v>0.1356114372324637</v>
      </c>
      <c r="I105">
        <f>(B105*B4+C105*C4+D105*D4+E105*E4+F105*F4)/SUM(B4:F4)</f>
        <v>0.3166210438562592</v>
      </c>
      <c r="K105">
        <f>(LN(H105)+LN(H125))/2-LN(K114*K115^5)</f>
        <v>-4.091771123279784</v>
      </c>
    </row>
    <row r="106" spans="1:11" ht="12.75">
      <c r="A106" t="s">
        <v>70</v>
      </c>
      <c r="B106">
        <f>B66*10000/B62</f>
        <v>2.2892523384191796</v>
      </c>
      <c r="C106">
        <f>C66*10000/C62</f>
        <v>0.9112722585022255</v>
      </c>
      <c r="D106">
        <f>D66*10000/D62</f>
        <v>1.2752928378918176</v>
      </c>
      <c r="E106">
        <f>E66*10000/E62</f>
        <v>-0.7168042133383083</v>
      </c>
      <c r="F106">
        <f>F66*10000/F62</f>
        <v>12.730262155325848</v>
      </c>
      <c r="G106">
        <f>AVERAGE(C106:E106)</f>
        <v>0.4899202943519115</v>
      </c>
      <c r="H106">
        <f>STDEV(C106:E106)</f>
        <v>1.0607854512812365</v>
      </c>
      <c r="I106">
        <f>(B106*B4+C106*C4+D106*D4+E106*E4+F106*F4)/SUM(B4:F4)</f>
        <v>2.3762675752869633</v>
      </c>
      <c r="K106">
        <f>(LN(H106)+LN(H126))/2-LN(K114*K115^6)</f>
        <v>-3.0228110482610395</v>
      </c>
    </row>
    <row r="107" spans="1:11" ht="12.75">
      <c r="A107" t="s">
        <v>71</v>
      </c>
      <c r="B107">
        <f>B67*10000/B62</f>
        <v>0.14509296926320628</v>
      </c>
      <c r="C107">
        <f>C67*10000/C62</f>
        <v>0.2213737178000416</v>
      </c>
      <c r="D107">
        <f>D67*10000/D62</f>
        <v>0.15392426145419186</v>
      </c>
      <c r="E107">
        <f>E67*10000/E62</f>
        <v>-0.321847482472333</v>
      </c>
      <c r="F107">
        <f>F67*10000/F62</f>
        <v>-0.4412567576557239</v>
      </c>
      <c r="G107">
        <f>AVERAGE(C107:E107)</f>
        <v>0.01781683226063348</v>
      </c>
      <c r="H107">
        <f>STDEV(C107:E107)</f>
        <v>0.29608485661647654</v>
      </c>
      <c r="I107">
        <f>(B107*B4+C107*C4+D107*D4+E107*E4+F107*F4)/SUM(B4:F4)</f>
        <v>-0.024666053311948256</v>
      </c>
      <c r="K107">
        <f>(LN(H107)+LN(H127))/2-LN(K114*K115^7)</f>
        <v>-3.078801488811435</v>
      </c>
    </row>
    <row r="108" spans="1:9" ht="12.75">
      <c r="A108" t="s">
        <v>72</v>
      </c>
      <c r="B108">
        <f>B68*10000/B62</f>
        <v>-0.058556012288224886</v>
      </c>
      <c r="C108">
        <f>C68*10000/C62</f>
        <v>-0.17526531461385272</v>
      </c>
      <c r="D108">
        <f>D68*10000/D62</f>
        <v>0.038930187847826446</v>
      </c>
      <c r="E108">
        <f>E68*10000/E62</f>
        <v>0.07235320584928145</v>
      </c>
      <c r="F108">
        <f>F68*10000/F62</f>
        <v>0.1996311209085284</v>
      </c>
      <c r="G108">
        <f>AVERAGE(C108:E108)</f>
        <v>-0.021327306972248272</v>
      </c>
      <c r="H108">
        <f>STDEV(C108:E108)</f>
        <v>0.13435757209990584</v>
      </c>
      <c r="I108">
        <f>(B108*B4+C108*C4+D108*D4+E108*E4+F108*F4)/SUM(B4:F4)</f>
        <v>0.0025967436009857936</v>
      </c>
    </row>
    <row r="109" spans="1:9" ht="12.75">
      <c r="A109" t="s">
        <v>73</v>
      </c>
      <c r="B109">
        <f>B69*10000/B62</f>
        <v>-0.0829207370565739</v>
      </c>
      <c r="C109">
        <f>C69*10000/C62</f>
        <v>0.05412910229014784</v>
      </c>
      <c r="D109">
        <f>D69*10000/D62</f>
        <v>0.029278486585052433</v>
      </c>
      <c r="E109">
        <f>E69*10000/E62</f>
        <v>-0.03940847601378616</v>
      </c>
      <c r="F109">
        <f>F69*10000/F62</f>
        <v>-0.07730974410409007</v>
      </c>
      <c r="G109">
        <f>AVERAGE(C109:E109)</f>
        <v>0.014666370953804707</v>
      </c>
      <c r="H109">
        <f>STDEV(C109:E109)</f>
        <v>0.04845054263015907</v>
      </c>
      <c r="I109">
        <f>(B109*B4+C109*C4+D109*D4+E109*E4+F109*F4)/SUM(B4:F4)</f>
        <v>-0.011758132413296008</v>
      </c>
    </row>
    <row r="110" spans="1:11" ht="12.75">
      <c r="A110" t="s">
        <v>74</v>
      </c>
      <c r="B110">
        <f>B70*10000/B62</f>
        <v>-0.43482552104673117</v>
      </c>
      <c r="C110">
        <f>C70*10000/C62</f>
        <v>-0.20757586493260552</v>
      </c>
      <c r="D110">
        <f>D70*10000/D62</f>
        <v>-0.12178834053780196</v>
      </c>
      <c r="E110">
        <f>E70*10000/E62</f>
        <v>-0.24992435744688826</v>
      </c>
      <c r="F110">
        <f>F70*10000/F62</f>
        <v>-0.3805967535850176</v>
      </c>
      <c r="G110">
        <f>AVERAGE(C110:E110)</f>
        <v>-0.19309618763909855</v>
      </c>
      <c r="H110">
        <f>STDEV(C110:E110)</f>
        <v>0.0652836541427063</v>
      </c>
      <c r="I110">
        <f>(B110*B4+C110*C4+D110*D4+E110*E4+F110*F4)/SUM(B4:F4)</f>
        <v>-0.25318554645281466</v>
      </c>
      <c r="K110">
        <f>EXP(AVERAGE(K103:K107))</f>
        <v>0.026767314732013093</v>
      </c>
    </row>
    <row r="111" spans="1:9" ht="12.75">
      <c r="A111" t="s">
        <v>75</v>
      </c>
      <c r="B111">
        <f>B71*10000/B62</f>
        <v>-0.025540721824582353</v>
      </c>
      <c r="C111">
        <f>C71*10000/C62</f>
        <v>-0.014703102630896142</v>
      </c>
      <c r="D111">
        <f>D71*10000/D62</f>
        <v>0.0066818901188409946</v>
      </c>
      <c r="E111">
        <f>E71*10000/E62</f>
        <v>-0.03382150694338368</v>
      </c>
      <c r="F111">
        <f>F71*10000/F62</f>
        <v>-0.07495210365628538</v>
      </c>
      <c r="G111">
        <f>AVERAGE(C111:E111)</f>
        <v>-0.013947573151812942</v>
      </c>
      <c r="H111">
        <f>STDEV(C111:E111)</f>
        <v>0.020262265717100356</v>
      </c>
      <c r="I111">
        <f>(B111*B4+C111*C4+D111*D4+E111*E4+F111*F4)/SUM(B4:F4)</f>
        <v>-0.023737638999590423</v>
      </c>
    </row>
    <row r="112" spans="1:9" ht="12.75">
      <c r="A112" t="s">
        <v>76</v>
      </c>
      <c r="B112">
        <f>B72*10000/B62</f>
        <v>-0.0019277466869439166</v>
      </c>
      <c r="C112">
        <f>C72*10000/C62</f>
        <v>-0.007621360771931998</v>
      </c>
      <c r="D112">
        <f>D72*10000/D62</f>
        <v>-0.0002285981497998627</v>
      </c>
      <c r="E112">
        <f>E72*10000/E62</f>
        <v>0.004340382455184267</v>
      </c>
      <c r="F112">
        <f>F72*10000/F62</f>
        <v>-0.03444533483864054</v>
      </c>
      <c r="G112">
        <f>AVERAGE(C112:E112)</f>
        <v>-0.0011698588221825314</v>
      </c>
      <c r="H112">
        <f>STDEV(C112:E112)</f>
        <v>0.00603616633285533</v>
      </c>
      <c r="I112">
        <f>(B112*B4+C112*C4+D112*D4+E112*E4+F112*F4)/SUM(B4:F4)</f>
        <v>-0.005695992284440735</v>
      </c>
    </row>
    <row r="113" spans="1:9" ht="12.75">
      <c r="A113" t="s">
        <v>77</v>
      </c>
      <c r="B113">
        <f>B73*10000/B62</f>
        <v>0.030086553564519235</v>
      </c>
      <c r="C113">
        <f>C73*10000/C62</f>
        <v>0.011504845651738843</v>
      </c>
      <c r="D113">
        <f>D73*10000/D62</f>
        <v>0.009567062032109218</v>
      </c>
      <c r="E113">
        <f>E73*10000/E62</f>
        <v>0.01352930580314163</v>
      </c>
      <c r="F113">
        <f>F73*10000/F62</f>
        <v>-0.005240055769018302</v>
      </c>
      <c r="G113">
        <f>AVERAGE(C113:E113)</f>
        <v>0.011533737828996563</v>
      </c>
      <c r="H113">
        <f>STDEV(C113:E113)</f>
        <v>0.0019812798877748964</v>
      </c>
      <c r="I113">
        <f>(B113*B4+C113*C4+D113*D4+E113*E4+F113*F4)/SUM(B4:F4)</f>
        <v>0.01200831893521426</v>
      </c>
    </row>
    <row r="114" spans="1:11" ht="12.75">
      <c r="A114" t="s">
        <v>78</v>
      </c>
      <c r="B114">
        <f>B74*10000/B62</f>
        <v>-0.2139991167732585</v>
      </c>
      <c r="C114">
        <f>C74*10000/C62</f>
        <v>-0.18615299175266692</v>
      </c>
      <c r="D114">
        <f>D74*10000/D62</f>
        <v>-0.19472448257172176</v>
      </c>
      <c r="E114">
        <f>E74*10000/E62</f>
        <v>-0.17182780176742116</v>
      </c>
      <c r="F114">
        <f>F74*10000/F62</f>
        <v>-0.1466127207275072</v>
      </c>
      <c r="G114">
        <f>AVERAGE(C114:E114)</f>
        <v>-0.1842350920306033</v>
      </c>
      <c r="H114">
        <f>STDEV(C114:E114)</f>
        <v>0.011568200053224604</v>
      </c>
      <c r="I114">
        <f>(B114*B4+C114*C4+D114*D4+E114*E4+F114*F4)/SUM(B4:F4)</f>
        <v>-0.1835706685812341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-0.0034605975305256075</v>
      </c>
      <c r="C115">
        <f>C75*10000/C62</f>
        <v>-0.006382938524717752</v>
      </c>
      <c r="D115">
        <f>D75*10000/D62</f>
        <v>-0.007807459156554352</v>
      </c>
      <c r="E115">
        <f>E75*10000/E62</f>
        <v>-0.00585021212400854</v>
      </c>
      <c r="F115">
        <f>F75*10000/F62</f>
        <v>-0.0024375821575850108</v>
      </c>
      <c r="G115">
        <f>AVERAGE(C115:E115)</f>
        <v>-0.006680203268426881</v>
      </c>
      <c r="H115">
        <f>STDEV(C115:E115)</f>
        <v>0.0010119183427983146</v>
      </c>
      <c r="I115">
        <f>(B115*B4+C115*C4+D115*D4+E115*E4+F115*F4)/SUM(B4:F4)</f>
        <v>-0.005648183521469527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38.63274836809793</v>
      </c>
      <c r="C122">
        <f>C82*10000/C62</f>
        <v>22.132857067092687</v>
      </c>
      <c r="D122">
        <f>D82*10000/D62</f>
        <v>-12.993668700134213</v>
      </c>
      <c r="E122">
        <f>E82*10000/E62</f>
        <v>-10.39198495999626</v>
      </c>
      <c r="F122">
        <f>F82*10000/F62</f>
        <v>-39.30280815132918</v>
      </c>
      <c r="G122">
        <f>AVERAGE(C122:E122)</f>
        <v>-0.4175988643459287</v>
      </c>
      <c r="H122">
        <f>STDEV(C122:E122)</f>
        <v>19.572544203749825</v>
      </c>
      <c r="I122">
        <f>(B122*B4+C122*C4+D122*D4+E122*E4+F122*F4)/SUM(B4:F4)</f>
        <v>0.1040143389333968</v>
      </c>
    </row>
    <row r="123" spans="1:9" ht="12.75">
      <c r="A123" t="s">
        <v>82</v>
      </c>
      <c r="B123">
        <f>B83*10000/B62</f>
        <v>0.34231578298313525</v>
      </c>
      <c r="C123">
        <f>C83*10000/C62</f>
        <v>2.3059102583461253</v>
      </c>
      <c r="D123">
        <f>D83*10000/D62</f>
        <v>3.360237054337856</v>
      </c>
      <c r="E123">
        <f>E83*10000/E62</f>
        <v>1.4909763290405271</v>
      </c>
      <c r="F123">
        <f>F83*10000/F62</f>
        <v>7.343068177605762</v>
      </c>
      <c r="G123">
        <f>AVERAGE(C123:E123)</f>
        <v>2.385707880574836</v>
      </c>
      <c r="H123">
        <f>STDEV(C123:E123)</f>
        <v>0.9371817647445945</v>
      </c>
      <c r="I123">
        <f>(B123*B4+C123*C4+D123*D4+E123*E4+F123*F4)/SUM(B4:F4)</f>
        <v>2.74605267246278</v>
      </c>
    </row>
    <row r="124" spans="1:9" ht="12.75">
      <c r="A124" t="s">
        <v>83</v>
      </c>
      <c r="B124">
        <f>B84*10000/B62</f>
        <v>-1.6774929630176547</v>
      </c>
      <c r="C124">
        <f>C84*10000/C62</f>
        <v>-0.624595984744721</v>
      </c>
      <c r="D124">
        <f>D84*10000/D62</f>
        <v>0.01686506396383863</v>
      </c>
      <c r="E124">
        <f>E84*10000/E62</f>
        <v>-3.559144547376624</v>
      </c>
      <c r="F124">
        <f>F84*10000/F62</f>
        <v>1.9755364335042052</v>
      </c>
      <c r="G124">
        <f>AVERAGE(C124:E124)</f>
        <v>-1.3889584893858355</v>
      </c>
      <c r="H124">
        <f>STDEV(C124:E124)</f>
        <v>1.9066065965415542</v>
      </c>
      <c r="I124">
        <f>(B124*B4+C124*C4+D124*D4+E124*E4+F124*F4)/SUM(B4:F4)</f>
        <v>-0.9848793067304438</v>
      </c>
    </row>
    <row r="125" spans="1:9" ht="12.75">
      <c r="A125" t="s">
        <v>84</v>
      </c>
      <c r="B125">
        <f>B85*10000/B62</f>
        <v>-0.4097208072507515</v>
      </c>
      <c r="C125">
        <f>C85*10000/C62</f>
        <v>0.2502264763835969</v>
      </c>
      <c r="D125">
        <f>D85*10000/D62</f>
        <v>0.5299130955021862</v>
      </c>
      <c r="E125">
        <f>E85*10000/E62</f>
        <v>-0.35468719178930275</v>
      </c>
      <c r="F125">
        <f>F85*10000/F62</f>
        <v>-1.9119393007837386</v>
      </c>
      <c r="G125">
        <f>AVERAGE(C125:E125)</f>
        <v>0.14181746003216011</v>
      </c>
      <c r="H125">
        <f>STDEV(C125:E125)</f>
        <v>0.4521546230978522</v>
      </c>
      <c r="I125">
        <f>(B125*B4+C125*C4+D125*D4+E125*E4+F125*F4)/SUM(B4:F4)</f>
        <v>-0.21118965578778562</v>
      </c>
    </row>
    <row r="126" spans="1:9" ht="12.75">
      <c r="A126" t="s">
        <v>85</v>
      </c>
      <c r="B126">
        <f>B86*10000/B62</f>
        <v>0.48736814482446117</v>
      </c>
      <c r="C126">
        <f>C86*10000/C62</f>
        <v>-0.08874103861321576</v>
      </c>
      <c r="D126">
        <f>D86*10000/D62</f>
        <v>-0.179167193340508</v>
      </c>
      <c r="E126">
        <f>E86*10000/E62</f>
        <v>-0.3821453049300352</v>
      </c>
      <c r="F126">
        <f>F86*10000/F62</f>
        <v>1.620092490575169</v>
      </c>
      <c r="G126">
        <f>AVERAGE(C126:E126)</f>
        <v>-0.21668451229458632</v>
      </c>
      <c r="H126">
        <f>STDEV(C126:E126)</f>
        <v>0.15025703906757348</v>
      </c>
      <c r="I126">
        <f>(B126*B4+C126*C4+D126*D4+E126*E4+F126*F4)/SUM(B4:F4)</f>
        <v>0.1295671086033791</v>
      </c>
    </row>
    <row r="127" spans="1:9" ht="12.75">
      <c r="A127" t="s">
        <v>86</v>
      </c>
      <c r="B127">
        <f>B87*10000/B62</f>
        <v>-0.013715896728937521</v>
      </c>
      <c r="C127">
        <f>C87*10000/C62</f>
        <v>0.05404831195442209</v>
      </c>
      <c r="D127">
        <f>D87*10000/D62</f>
        <v>-0.12571016247664438</v>
      </c>
      <c r="E127">
        <f>E87*10000/E62</f>
        <v>-0.23840935672004945</v>
      </c>
      <c r="F127">
        <f>F87*10000/F62</f>
        <v>0.311771205822643</v>
      </c>
      <c r="G127">
        <f>AVERAGE(C127:E127)</f>
        <v>-0.10335706908075726</v>
      </c>
      <c r="H127">
        <f>STDEV(C127:E127)</f>
        <v>0.14750463579122078</v>
      </c>
      <c r="I127">
        <f>(B127*B4+C127*C4+D127*D4+E127*E4+F127*F4)/SUM(B4:F4)</f>
        <v>-0.035231504058689446</v>
      </c>
    </row>
    <row r="128" spans="1:9" ht="12.75">
      <c r="A128" t="s">
        <v>87</v>
      </c>
      <c r="B128">
        <f>B88*10000/B62</f>
        <v>-0.0002007221459270328</v>
      </c>
      <c r="C128">
        <f>C88*10000/C62</f>
        <v>0.54050679091677</v>
      </c>
      <c r="D128">
        <f>D88*10000/D62</f>
        <v>0.671950334399752</v>
      </c>
      <c r="E128">
        <f>E88*10000/E62</f>
        <v>0.8801748774460523</v>
      </c>
      <c r="F128">
        <f>F88*10000/F62</f>
        <v>0.4824654474141431</v>
      </c>
      <c r="G128">
        <f>AVERAGE(C128:E128)</f>
        <v>0.6975440009208581</v>
      </c>
      <c r="H128">
        <f>STDEV(C128:E128)</f>
        <v>0.1712742802527902</v>
      </c>
      <c r="I128">
        <f>(B128*B4+C128*C4+D128*D4+E128*E4+F128*F4)/SUM(B4:F4)</f>
        <v>0.567468999906148</v>
      </c>
    </row>
    <row r="129" spans="1:9" ht="12.75">
      <c r="A129" t="s">
        <v>88</v>
      </c>
      <c r="B129">
        <f>B89*10000/B62</f>
        <v>-0.030724337246532042</v>
      </c>
      <c r="C129">
        <f>C89*10000/C62</f>
        <v>0.03865144104112707</v>
      </c>
      <c r="D129">
        <f>D89*10000/D62</f>
        <v>0.009040758468311911</v>
      </c>
      <c r="E129">
        <f>E89*10000/E62</f>
        <v>-0.08663065145616172</v>
      </c>
      <c r="F129">
        <f>F89*10000/F62</f>
        <v>-0.11279251197907132</v>
      </c>
      <c r="G129">
        <f>AVERAGE(C129:E129)</f>
        <v>-0.012979483982240914</v>
      </c>
      <c r="H129">
        <f>STDEV(C129:E129)</f>
        <v>0.06547953102543308</v>
      </c>
      <c r="I129">
        <f>(B129*B4+C129*C4+D129*D4+E129*E4+F129*F4)/SUM(B4:F4)</f>
        <v>-0.02882666311710799</v>
      </c>
    </row>
    <row r="130" spans="1:9" ht="12.75">
      <c r="A130" t="s">
        <v>89</v>
      </c>
      <c r="B130">
        <f>B90*10000/B62</f>
        <v>0.09839517467315946</v>
      </c>
      <c r="C130">
        <f>C90*10000/C62</f>
        <v>0.05102698426606717</v>
      </c>
      <c r="D130">
        <f>D90*10000/D62</f>
        <v>-0.03852578527044918</v>
      </c>
      <c r="E130">
        <f>E90*10000/E62</f>
        <v>0.013239868238289966</v>
      </c>
      <c r="F130">
        <f>F90*10000/F62</f>
        <v>0.18615953575219044</v>
      </c>
      <c r="G130">
        <f>AVERAGE(C130:E130)</f>
        <v>0.008580355744635988</v>
      </c>
      <c r="H130">
        <f>STDEV(C130:E130)</f>
        <v>0.044957846094135674</v>
      </c>
      <c r="I130">
        <f>(B130*B4+C130*C4+D130*D4+E130*E4+F130*F4)/SUM(B4:F4)</f>
        <v>0.04522861648601988</v>
      </c>
    </row>
    <row r="131" spans="1:9" ht="12.75">
      <c r="A131" t="s">
        <v>90</v>
      </c>
      <c r="B131">
        <f>B91*10000/B62</f>
        <v>0.02550355388793054</v>
      </c>
      <c r="C131">
        <f>C91*10000/C62</f>
        <v>-0.012065886107684201</v>
      </c>
      <c r="D131">
        <f>D91*10000/D62</f>
        <v>-0.03183691460980072</v>
      </c>
      <c r="E131">
        <f>E91*10000/E62</f>
        <v>-0.05024224460253815</v>
      </c>
      <c r="F131">
        <f>F91*10000/F62</f>
        <v>0.010475227010881764</v>
      </c>
      <c r="G131">
        <f>AVERAGE(C131:E131)</f>
        <v>-0.031381681773341025</v>
      </c>
      <c r="H131">
        <f>STDEV(C131:E131)</f>
        <v>0.019092250121016244</v>
      </c>
      <c r="I131">
        <f>(B131*B4+C131*C4+D131*D4+E131*E4+F131*F4)/SUM(B4:F4)</f>
        <v>-0.01754922523735022</v>
      </c>
    </row>
    <row r="132" spans="1:9" ht="12.75">
      <c r="A132" t="s">
        <v>91</v>
      </c>
      <c r="B132">
        <f>B92*10000/B62</f>
        <v>0.03233402578196449</v>
      </c>
      <c r="C132">
        <f>C92*10000/C62</f>
        <v>0.09761586305614259</v>
      </c>
      <c r="D132">
        <f>D92*10000/D62</f>
        <v>0.12143623226434953</v>
      </c>
      <c r="E132">
        <f>E92*10000/E62</f>
        <v>0.1532793504681742</v>
      </c>
      <c r="F132">
        <f>F92*10000/F62</f>
        <v>0.07478724408451817</v>
      </c>
      <c r="G132">
        <f>AVERAGE(C132:E132)</f>
        <v>0.12411048192955544</v>
      </c>
      <c r="H132">
        <f>STDEV(C132:E132)</f>
        <v>0.027927937019608842</v>
      </c>
      <c r="I132">
        <f>(B132*B4+C132*C4+D132*D4+E132*E4+F132*F4)/SUM(B4:F4)</f>
        <v>0.10421041928518368</v>
      </c>
    </row>
    <row r="133" spans="1:9" ht="12.75">
      <c r="A133" t="s">
        <v>92</v>
      </c>
      <c r="B133">
        <f>B93*10000/B62</f>
        <v>0.09114595825936589</v>
      </c>
      <c r="C133">
        <f>C93*10000/C62</f>
        <v>0.07995397401838468</v>
      </c>
      <c r="D133">
        <f>D93*10000/D62</f>
        <v>0.07198798449450387</v>
      </c>
      <c r="E133">
        <f>E93*10000/E62</f>
        <v>0.061799527600527995</v>
      </c>
      <c r="F133">
        <f>F93*10000/F62</f>
        <v>0.027090758856238583</v>
      </c>
      <c r="G133">
        <f>AVERAGE(C133:E133)</f>
        <v>0.07124716203780551</v>
      </c>
      <c r="H133">
        <f>STDEV(C133:E133)</f>
        <v>0.009099867835247353</v>
      </c>
      <c r="I133">
        <f>(B133*B4+C133*C4+D133*D4+E133*E4+F133*F4)/SUM(B4:F4)</f>
        <v>0.06828066182051343</v>
      </c>
    </row>
    <row r="134" spans="1:9" ht="12.75">
      <c r="A134" t="s">
        <v>93</v>
      </c>
      <c r="B134">
        <f>B94*10000/B62</f>
        <v>-0.0009579893366638855</v>
      </c>
      <c r="C134">
        <f>C94*10000/C62</f>
        <v>0.006078448215126608</v>
      </c>
      <c r="D134">
        <f>D94*10000/D62</f>
        <v>-0.000276382973984808</v>
      </c>
      <c r="E134">
        <f>E94*10000/E62</f>
        <v>0.0029025452998631385</v>
      </c>
      <c r="F134">
        <f>F94*10000/F62</f>
        <v>-0.021909148215746174</v>
      </c>
      <c r="G134">
        <f>AVERAGE(C134:E134)</f>
        <v>0.002901536847001646</v>
      </c>
      <c r="H134">
        <f>STDEV(C134:E134)</f>
        <v>0.0031774157145798036</v>
      </c>
      <c r="I134">
        <f>(B134*B4+C134*C4+D134*D4+E134*E4+F134*F4)/SUM(B4:F4)</f>
        <v>-0.0009532923656709522</v>
      </c>
    </row>
    <row r="135" spans="1:9" ht="12.75">
      <c r="A135" t="s">
        <v>94</v>
      </c>
      <c r="B135">
        <f>B95*10000/B62</f>
        <v>-0.0016849117714201308</v>
      </c>
      <c r="C135">
        <f>C95*10000/C62</f>
        <v>-0.0020856232307040917</v>
      </c>
      <c r="D135">
        <f>D95*10000/D62</f>
        <v>0.0007863416358356495</v>
      </c>
      <c r="E135">
        <f>E95*10000/E62</f>
        <v>-0.006038700258090284</v>
      </c>
      <c r="F135">
        <f>F95*10000/F62</f>
        <v>-0.0002513904444314968</v>
      </c>
      <c r="G135">
        <f>AVERAGE(C135:E135)</f>
        <v>-0.002445993950986242</v>
      </c>
      <c r="H135">
        <f>STDEV(C135:E135)</f>
        <v>0.00342676224817079</v>
      </c>
      <c r="I135">
        <f>(B135*B4+C135*C4+D135*D4+E135*E4+F135*F4)/SUM(B4:F4)</f>
        <v>-0.0020448092538605436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2006-01-16T11:27:09Z</cp:lastPrinted>
  <dcterms:created xsi:type="dcterms:W3CDTF">2006-01-16T11:27:09Z</dcterms:created>
  <dcterms:modified xsi:type="dcterms:W3CDTF">2006-01-16T15:56:25Z</dcterms:modified>
  <cp:category/>
  <cp:version/>
  <cp:contentType/>
  <cp:contentStatus/>
</cp:coreProperties>
</file>