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<sst xmlns="http://schemas.openxmlformats.org/spreadsheetml/2006/main" count="204" uniqueCount="98">
  <si>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09/01/2006       14:00:58</t>
  </si>
  <si>
    <t>LISSNER</t>
  </si>
  <si>
    <t>HCMQAP782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</si>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</sst>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687298"/>
        <c:axId val="44532499"/>
      </c:lineChart>
      <c:catAx>
        <c:axId val="49687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-0.003757</v>
      </c>
      <c r="D4" s="12">
        <v>-0.003755</v>
      </c>
      <c r="E4" s="12">
        <v>-0.003758</v>
      </c>
      <c r="F4" s="24">
        <v>-0.002077</v>
      </c>
      <c r="G4" s="34">
        <v>-0.011709</v>
      </c>
    </row>
    <row r="5" spans="1:7" ht="12.75" thickBot="1">
      <c r="A5" s="44" t="s">
        <v>13</v>
      </c>
      <c r="B5" s="45">
        <v>2.379055</v>
      </c>
      <c r="C5" s="46">
        <v>0.738928</v>
      </c>
      <c r="D5" s="46">
        <v>0.010675</v>
      </c>
      <c r="E5" s="46">
        <v>-1.294717</v>
      </c>
      <c r="F5" s="47">
        <v>-1.554</v>
      </c>
      <c r="G5" s="48">
        <v>3.217134</v>
      </c>
    </row>
    <row r="6" spans="1:7" ht="12.75" thickTop="1">
      <c r="A6" s="6" t="s">
        <v>14</v>
      </c>
      <c r="B6" s="39">
        <v>46.21472</v>
      </c>
      <c r="C6" s="40">
        <v>-69.86382</v>
      </c>
      <c r="D6" s="40">
        <v>36.73816</v>
      </c>
      <c r="E6" s="40">
        <v>-39.95531</v>
      </c>
      <c r="F6" s="41">
        <v>81.77688</v>
      </c>
      <c r="G6" s="42">
        <v>-0.003377761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1.349656</v>
      </c>
      <c r="C8" s="13">
        <v>0.2823705</v>
      </c>
      <c r="D8" s="13">
        <v>0.7437487</v>
      </c>
      <c r="E8" s="13">
        <v>1.3461</v>
      </c>
      <c r="F8" s="25">
        <v>-4.091533</v>
      </c>
      <c r="G8" s="35">
        <v>0.2225925</v>
      </c>
    </row>
    <row r="9" spans="1:7" ht="12">
      <c r="A9" s="20" t="s">
        <v>17</v>
      </c>
      <c r="B9" s="29">
        <v>-0.9931952</v>
      </c>
      <c r="C9" s="13">
        <v>0.07781097</v>
      </c>
      <c r="D9" s="13">
        <v>0.4263977</v>
      </c>
      <c r="E9" s="13">
        <v>-0.4632002</v>
      </c>
      <c r="F9" s="25">
        <v>-0.7192073</v>
      </c>
      <c r="G9" s="35">
        <v>-0.2299962</v>
      </c>
    </row>
    <row r="10" spans="1:7" ht="12">
      <c r="A10" s="20" t="s">
        <v>18</v>
      </c>
      <c r="B10" s="29">
        <v>-0.5342267</v>
      </c>
      <c r="C10" s="13">
        <v>0.03718739</v>
      </c>
      <c r="D10" s="13">
        <v>-0.85607</v>
      </c>
      <c r="E10" s="13">
        <v>-0.9332711</v>
      </c>
      <c r="F10" s="25">
        <v>0.8344517</v>
      </c>
      <c r="G10" s="35">
        <v>-0.3880519</v>
      </c>
    </row>
    <row r="11" spans="1:7" ht="12">
      <c r="A11" s="21" t="s">
        <v>19</v>
      </c>
      <c r="B11" s="31">
        <v>1.624635</v>
      </c>
      <c r="C11" s="15">
        <v>0.196027</v>
      </c>
      <c r="D11" s="15">
        <v>1.010752</v>
      </c>
      <c r="E11" s="15">
        <v>-0.1760879</v>
      </c>
      <c r="F11" s="27">
        <v>12.46014</v>
      </c>
      <c r="G11" s="37">
        <v>2.141186</v>
      </c>
    </row>
    <row r="12" spans="1:7" ht="12">
      <c r="A12" s="20" t="s">
        <v>20</v>
      </c>
      <c r="B12" s="29">
        <v>0.02086747</v>
      </c>
      <c r="C12" s="13">
        <v>0.08554591</v>
      </c>
      <c r="D12" s="13">
        <v>-0.124575</v>
      </c>
      <c r="E12" s="13">
        <v>-0.3832724</v>
      </c>
      <c r="F12" s="25">
        <v>-0.1273136</v>
      </c>
      <c r="G12" s="35">
        <v>-0.1155036</v>
      </c>
    </row>
    <row r="13" spans="1:7" ht="12">
      <c r="A13" s="20" t="s">
        <v>21</v>
      </c>
      <c r="B13" s="29">
        <v>-0.009943926</v>
      </c>
      <c r="C13" s="13">
        <v>-0.09575284</v>
      </c>
      <c r="D13" s="13">
        <v>0.03081501</v>
      </c>
      <c r="E13" s="13">
        <v>-0.04642605</v>
      </c>
      <c r="F13" s="25">
        <v>0.01121674</v>
      </c>
      <c r="G13" s="35">
        <v>-0.02674931</v>
      </c>
    </row>
    <row r="14" spans="1:7" ht="12">
      <c r="A14" s="20" t="s">
        <v>22</v>
      </c>
      <c r="B14" s="29">
        <v>-0.1683026</v>
      </c>
      <c r="C14" s="13">
        <v>0.01871947</v>
      </c>
      <c r="D14" s="13">
        <v>-0.02355523</v>
      </c>
      <c r="E14" s="13">
        <v>0.02066813</v>
      </c>
      <c r="F14" s="25">
        <v>0.08704899</v>
      </c>
      <c r="G14" s="35">
        <v>-0.009047706</v>
      </c>
    </row>
    <row r="15" spans="1:7" ht="12">
      <c r="A15" s="21" t="s">
        <v>23</v>
      </c>
      <c r="B15" s="31">
        <v>-0.4277012</v>
      </c>
      <c r="C15" s="15">
        <v>-0.2572174</v>
      </c>
      <c r="D15" s="15">
        <v>-0.1721379</v>
      </c>
      <c r="E15" s="15">
        <v>-0.2434079</v>
      </c>
      <c r="F15" s="27">
        <v>-0.4050498</v>
      </c>
      <c r="G15" s="37">
        <v>-0.2778573</v>
      </c>
    </row>
    <row r="16" spans="1:7" ht="12">
      <c r="A16" s="20" t="s">
        <v>24</v>
      </c>
      <c r="B16" s="29">
        <v>0.03843694</v>
      </c>
      <c r="C16" s="13">
        <v>0.0004545905</v>
      </c>
      <c r="D16" s="13">
        <v>-0.0398334</v>
      </c>
      <c r="E16" s="13">
        <v>-0.03945377</v>
      </c>
      <c r="F16" s="25">
        <v>-0.02181315</v>
      </c>
      <c r="G16" s="35">
        <v>-0.01628207</v>
      </c>
    </row>
    <row r="17" spans="1:7" ht="12">
      <c r="A17" s="20" t="s">
        <v>25</v>
      </c>
      <c r="B17" s="29">
        <v>-0.01271628</v>
      </c>
      <c r="C17" s="13">
        <v>-0.01082773</v>
      </c>
      <c r="D17" s="13">
        <v>-0.02363635</v>
      </c>
      <c r="E17" s="13">
        <v>-0.01512798</v>
      </c>
      <c r="F17" s="25">
        <v>-0.02407885</v>
      </c>
      <c r="G17" s="35">
        <v>-0.01698031</v>
      </c>
    </row>
    <row r="18" spans="1:7" ht="12">
      <c r="A18" s="20" t="s">
        <v>26</v>
      </c>
      <c r="B18" s="29">
        <v>0.01045856</v>
      </c>
      <c r="C18" s="13">
        <v>0.04828592</v>
      </c>
      <c r="D18" s="13">
        <v>0.02728851</v>
      </c>
      <c r="E18" s="13">
        <v>0.05851288</v>
      </c>
      <c r="F18" s="25">
        <v>-0.02347918</v>
      </c>
      <c r="G18" s="35">
        <v>0.03066509</v>
      </c>
    </row>
    <row r="19" spans="1:7" ht="12">
      <c r="A19" s="21" t="s">
        <v>27</v>
      </c>
      <c r="B19" s="31">
        <v>-0.2139238</v>
      </c>
      <c r="C19" s="15">
        <v>-0.1904013</v>
      </c>
      <c r="D19" s="15">
        <v>-0.2082912</v>
      </c>
      <c r="E19" s="15">
        <v>-0.1868457</v>
      </c>
      <c r="F19" s="27">
        <v>-0.1410287</v>
      </c>
      <c r="G19" s="37">
        <v>-0.1906969</v>
      </c>
    </row>
    <row r="20" spans="1:7" ht="12.75" thickBot="1">
      <c r="A20" s="44" t="s">
        <v>28</v>
      </c>
      <c r="B20" s="45">
        <v>0.007549896</v>
      </c>
      <c r="C20" s="46">
        <v>0.004426778</v>
      </c>
      <c r="D20" s="46">
        <v>0.001610683</v>
      </c>
      <c r="E20" s="46">
        <v>0.006517744</v>
      </c>
      <c r="F20" s="47">
        <v>-0.008772816</v>
      </c>
      <c r="G20" s="48">
        <v>0.002950853</v>
      </c>
    </row>
    <row r="21" spans="1:7" ht="12.75" thickTop="1">
      <c r="A21" s="6" t="s">
        <v>29</v>
      </c>
      <c r="B21" s="39">
        <v>-60.3653</v>
      </c>
      <c r="C21" s="40">
        <v>88.07253</v>
      </c>
      <c r="D21" s="40">
        <v>-33.36251</v>
      </c>
      <c r="E21" s="40">
        <v>-20.70827</v>
      </c>
      <c r="F21" s="41">
        <v>4.371434</v>
      </c>
      <c r="G21" s="43">
        <v>0.002121989</v>
      </c>
    </row>
    <row r="22" spans="1:7" ht="12">
      <c r="A22" s="20" t="s">
        <v>30</v>
      </c>
      <c r="B22" s="29">
        <v>47.58146</v>
      </c>
      <c r="C22" s="13">
        <v>14.77856</v>
      </c>
      <c r="D22" s="13">
        <v>0.2134901</v>
      </c>
      <c r="E22" s="13">
        <v>-25.8944</v>
      </c>
      <c r="F22" s="25">
        <v>-31.08009</v>
      </c>
      <c r="G22" s="36">
        <v>0</v>
      </c>
    </row>
    <row r="23" spans="1:7" ht="12">
      <c r="A23" s="20" t="s">
        <v>31</v>
      </c>
      <c r="B23" s="29">
        <v>2.688433</v>
      </c>
      <c r="C23" s="13">
        <v>2.525021</v>
      </c>
      <c r="D23" s="13">
        <v>2.20246</v>
      </c>
      <c r="E23" s="13">
        <v>3.690426</v>
      </c>
      <c r="F23" s="25">
        <v>4.637712</v>
      </c>
      <c r="G23" s="35">
        <v>3.03265</v>
      </c>
    </row>
    <row r="24" spans="1:7" ht="12">
      <c r="A24" s="20" t="s">
        <v>32</v>
      </c>
      <c r="B24" s="50">
        <v>2.389869</v>
      </c>
      <c r="C24" s="51">
        <v>3.606627</v>
      </c>
      <c r="D24" s="51">
        <v>3.674335</v>
      </c>
      <c r="E24" s="51">
        <v>8.073144</v>
      </c>
      <c r="F24" s="52">
        <v>2.390583</v>
      </c>
      <c r="G24" s="49">
        <v>4.359277</v>
      </c>
    </row>
    <row r="25" spans="1:7" ht="12">
      <c r="A25" s="20" t="s">
        <v>33</v>
      </c>
      <c r="B25" s="29">
        <v>0.5069402</v>
      </c>
      <c r="C25" s="13">
        <v>0.9152032</v>
      </c>
      <c r="D25" s="13">
        <v>1.437554</v>
      </c>
      <c r="E25" s="13">
        <v>1.353815</v>
      </c>
      <c r="F25" s="25">
        <v>-0.5795081</v>
      </c>
      <c r="G25" s="35">
        <v>0.8882571</v>
      </c>
    </row>
    <row r="26" spans="1:7" ht="12">
      <c r="A26" s="21" t="s">
        <v>34</v>
      </c>
      <c r="B26" s="31">
        <v>0.7278061</v>
      </c>
      <c r="C26" s="15">
        <v>-0.05048013</v>
      </c>
      <c r="D26" s="15">
        <v>-0.4685078</v>
      </c>
      <c r="E26" s="15">
        <v>-0.1201238</v>
      </c>
      <c r="F26" s="27">
        <v>3.00245</v>
      </c>
      <c r="G26" s="37">
        <v>0.3512643</v>
      </c>
    </row>
    <row r="27" spans="1:7" ht="12">
      <c r="A27" s="20" t="s">
        <v>35</v>
      </c>
      <c r="B27" s="29">
        <v>-0.03137277</v>
      </c>
      <c r="C27" s="13">
        <v>0.1075496</v>
      </c>
      <c r="D27" s="13">
        <v>0.2219363</v>
      </c>
      <c r="E27" s="13">
        <v>-0.2358106</v>
      </c>
      <c r="F27" s="25">
        <v>0.01223019</v>
      </c>
      <c r="G27" s="35">
        <v>0.01957734</v>
      </c>
    </row>
    <row r="28" spans="1:7" ht="12">
      <c r="A28" s="20" t="s">
        <v>36</v>
      </c>
      <c r="B28" s="29">
        <v>0.2780281</v>
      </c>
      <c r="C28" s="13">
        <v>0.1138421</v>
      </c>
      <c r="D28" s="13">
        <v>0.1582022</v>
      </c>
      <c r="E28" s="13">
        <v>0.06167643</v>
      </c>
      <c r="F28" s="25">
        <v>0.02003893</v>
      </c>
      <c r="G28" s="35">
        <v>0.1233271</v>
      </c>
    </row>
    <row r="29" spans="1:7" ht="12">
      <c r="A29" s="20" t="s">
        <v>37</v>
      </c>
      <c r="B29" s="29">
        <v>0.05866262</v>
      </c>
      <c r="C29" s="13">
        <v>0.1119133</v>
      </c>
      <c r="D29" s="13">
        <v>0.01600485</v>
      </c>
      <c r="E29" s="13">
        <v>0.0431137</v>
      </c>
      <c r="F29" s="25">
        <v>0.08724145</v>
      </c>
      <c r="G29" s="35">
        <v>0.06127977</v>
      </c>
    </row>
    <row r="30" spans="1:7" ht="12">
      <c r="A30" s="21" t="s">
        <v>38</v>
      </c>
      <c r="B30" s="31">
        <v>0.0481466</v>
      </c>
      <c r="C30" s="15">
        <v>0.008753553</v>
      </c>
      <c r="D30" s="15">
        <v>-0.04508494</v>
      </c>
      <c r="E30" s="15">
        <v>-0.03831674</v>
      </c>
      <c r="F30" s="27">
        <v>0.4971401</v>
      </c>
      <c r="G30" s="37">
        <v>0.0551851</v>
      </c>
    </row>
    <row r="31" spans="1:7" ht="12">
      <c r="A31" s="20" t="s">
        <v>39</v>
      </c>
      <c r="B31" s="29">
        <v>0.005345556</v>
      </c>
      <c r="C31" s="13">
        <v>0.03034114</v>
      </c>
      <c r="D31" s="13">
        <v>-0.0180575</v>
      </c>
      <c r="E31" s="13">
        <v>-0.03246754</v>
      </c>
      <c r="F31" s="25">
        <v>0.01338261</v>
      </c>
      <c r="G31" s="35">
        <v>-0.002295987</v>
      </c>
    </row>
    <row r="32" spans="1:7" ht="12">
      <c r="A32" s="20" t="s">
        <v>40</v>
      </c>
      <c r="B32" s="29">
        <v>0.02649118</v>
      </c>
      <c r="C32" s="13">
        <v>0.01559593</v>
      </c>
      <c r="D32" s="13">
        <v>0.002186682</v>
      </c>
      <c r="E32" s="13">
        <v>-0.05592636</v>
      </c>
      <c r="F32" s="25">
        <v>-0.03705811</v>
      </c>
      <c r="G32" s="35">
        <v>-0.01025945</v>
      </c>
    </row>
    <row r="33" spans="1:7" ht="12">
      <c r="A33" s="20" t="s">
        <v>41</v>
      </c>
      <c r="B33" s="29">
        <v>0.09893874</v>
      </c>
      <c r="C33" s="13">
        <v>0.06155089</v>
      </c>
      <c r="D33" s="13">
        <v>0.08189314</v>
      </c>
      <c r="E33" s="13">
        <v>0.06964541</v>
      </c>
      <c r="F33" s="25">
        <v>0.03434708</v>
      </c>
      <c r="G33" s="35">
        <v>0.07019907</v>
      </c>
    </row>
    <row r="34" spans="1:7" ht="12">
      <c r="A34" s="21" t="s">
        <v>42</v>
      </c>
      <c r="B34" s="31">
        <v>-0.00460837</v>
      </c>
      <c r="C34" s="15">
        <v>0.0008288638</v>
      </c>
      <c r="D34" s="15">
        <v>-0.001753514</v>
      </c>
      <c r="E34" s="15">
        <v>-0.002005037</v>
      </c>
      <c r="F34" s="27">
        <v>-0.001501906</v>
      </c>
      <c r="G34" s="37">
        <v>-0.001553345</v>
      </c>
    </row>
    <row r="35" spans="1:7" ht="12.75" thickBot="1">
      <c r="A35" s="22" t="s">
        <v>43</v>
      </c>
      <c r="B35" s="32">
        <v>0.001281057</v>
      </c>
      <c r="C35" s="16">
        <v>0.001474643</v>
      </c>
      <c r="D35" s="16">
        <v>-0.001880321</v>
      </c>
      <c r="E35" s="16">
        <v>0.0003610169</v>
      </c>
      <c r="F35" s="28">
        <v>0.008805867</v>
      </c>
      <c r="G35" s="38">
        <v>0.001346619</v>
      </c>
    </row>
    <row r="36" spans="1:7" ht="12">
      <c r="A36" s="4" t="s">
        <v>44</v>
      </c>
      <c r="B36" s="3">
        <v>19.76624</v>
      </c>
      <c r="C36" s="3">
        <v>19.77539</v>
      </c>
      <c r="D36" s="3">
        <v>19.7937</v>
      </c>
      <c r="E36" s="3">
        <v>19.79675</v>
      </c>
      <c r="F36" s="3">
        <v>19.81812</v>
      </c>
      <c r="G36" s="3"/>
    </row>
    <row r="37" spans="1:6" ht="12">
      <c r="A37" s="4" t="s">
        <v>45</v>
      </c>
      <c r="B37" s="2">
        <v>-0.02543132</v>
      </c>
      <c r="C37" s="2">
        <v>0.01525879</v>
      </c>
      <c r="D37" s="2">
        <v>0.03204346</v>
      </c>
      <c r="E37" s="2">
        <v>0.04425049</v>
      </c>
      <c r="F37" s="2">
        <v>0.05086263</v>
      </c>
    </row>
    <row r="38" spans="1:7" ht="12">
      <c r="A38" s="4" t="s">
        <v>53</v>
      </c>
      <c r="B38" s="2">
        <v>-7.807497E-05</v>
      </c>
      <c r="C38" s="2">
        <v>0.000118547</v>
      </c>
      <c r="D38" s="2">
        <v>-6.245366E-05</v>
      </c>
      <c r="E38" s="2">
        <v>6.783241E-05</v>
      </c>
      <c r="F38" s="2">
        <v>-0.0001389962</v>
      </c>
      <c r="G38" s="2">
        <v>0.0002377992</v>
      </c>
    </row>
    <row r="39" spans="1:7" ht="12.75" thickBot="1">
      <c r="A39" s="4" t="s">
        <v>54</v>
      </c>
      <c r="B39" s="2">
        <v>0.0001029925</v>
      </c>
      <c r="C39" s="2">
        <v>-0.0001498985</v>
      </c>
      <c r="D39" s="2">
        <v>5.671761E-05</v>
      </c>
      <c r="E39" s="2">
        <v>3.53797E-05</v>
      </c>
      <c r="F39" s="2">
        <v>0</v>
      </c>
      <c r="G39" s="2">
        <v>0.0007732616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3.117053</v>
      </c>
      <c r="F40" s="17" t="s">
        <v>48</v>
      </c>
      <c r="G40" s="8">
        <v>55.073766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0.003757</v>
      </c>
      <c r="D4">
        <v>0.003755</v>
      </c>
      <c r="E4">
        <v>0.003758</v>
      </c>
      <c r="F4">
        <v>0.002077</v>
      </c>
      <c r="G4">
        <v>0.011709</v>
      </c>
    </row>
    <row r="5" spans="1:7" ht="12.75">
      <c r="A5" t="s">
        <v>13</v>
      </c>
      <c r="B5">
        <v>2.379055</v>
      </c>
      <c r="C5">
        <v>0.738928</v>
      </c>
      <c r="D5">
        <v>0.010675</v>
      </c>
      <c r="E5">
        <v>-1.294717</v>
      </c>
      <c r="F5">
        <v>-1.554</v>
      </c>
      <c r="G5">
        <v>3.217134</v>
      </c>
    </row>
    <row r="6" spans="1:7" ht="12.75">
      <c r="A6" t="s">
        <v>14</v>
      </c>
      <c r="B6" s="53">
        <v>46.21472</v>
      </c>
      <c r="C6" s="53">
        <v>-69.86382</v>
      </c>
      <c r="D6" s="53">
        <v>36.73816</v>
      </c>
      <c r="E6" s="53">
        <v>-39.95531</v>
      </c>
      <c r="F6" s="53">
        <v>81.77688</v>
      </c>
      <c r="G6" s="53">
        <v>-0.003377761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1.349656</v>
      </c>
      <c r="C8" s="53">
        <v>0.2823705</v>
      </c>
      <c r="D8" s="53">
        <v>0.7437487</v>
      </c>
      <c r="E8" s="53">
        <v>1.3461</v>
      </c>
      <c r="F8" s="53">
        <v>-4.091533</v>
      </c>
      <c r="G8" s="53">
        <v>0.2225925</v>
      </c>
    </row>
    <row r="9" spans="1:7" ht="12.75">
      <c r="A9" t="s">
        <v>17</v>
      </c>
      <c r="B9" s="53">
        <v>-0.9931952</v>
      </c>
      <c r="C9" s="53">
        <v>0.07781097</v>
      </c>
      <c r="D9" s="53">
        <v>0.4263977</v>
      </c>
      <c r="E9" s="53">
        <v>-0.4632002</v>
      </c>
      <c r="F9" s="53">
        <v>-0.7192073</v>
      </c>
      <c r="G9" s="53">
        <v>-0.2299962</v>
      </c>
    </row>
    <row r="10" spans="1:7" ht="12.75">
      <c r="A10" t="s">
        <v>18</v>
      </c>
      <c r="B10" s="53">
        <v>-0.5342267</v>
      </c>
      <c r="C10" s="53">
        <v>0.03718739</v>
      </c>
      <c r="D10" s="53">
        <v>-0.85607</v>
      </c>
      <c r="E10" s="53">
        <v>-0.9332711</v>
      </c>
      <c r="F10" s="53">
        <v>0.8344517</v>
      </c>
      <c r="G10" s="53">
        <v>-0.3880519</v>
      </c>
    </row>
    <row r="11" spans="1:7" ht="12.75">
      <c r="A11" t="s">
        <v>19</v>
      </c>
      <c r="B11" s="53">
        <v>1.624635</v>
      </c>
      <c r="C11" s="53">
        <v>0.196027</v>
      </c>
      <c r="D11" s="53">
        <v>1.010752</v>
      </c>
      <c r="E11" s="53">
        <v>-0.1760879</v>
      </c>
      <c r="F11" s="53">
        <v>12.46014</v>
      </c>
      <c r="G11" s="53">
        <v>2.141186</v>
      </c>
    </row>
    <row r="12" spans="1:7" ht="12.75">
      <c r="A12" t="s">
        <v>20</v>
      </c>
      <c r="B12" s="53">
        <v>0.02086747</v>
      </c>
      <c r="C12" s="53">
        <v>0.08554591</v>
      </c>
      <c r="D12" s="53">
        <v>-0.124575</v>
      </c>
      <c r="E12" s="53">
        <v>-0.3832724</v>
      </c>
      <c r="F12" s="53">
        <v>-0.1273136</v>
      </c>
      <c r="G12" s="53">
        <v>-0.1155036</v>
      </c>
    </row>
    <row r="13" spans="1:7" ht="12.75">
      <c r="A13" t="s">
        <v>21</v>
      </c>
      <c r="B13" s="53">
        <v>-0.009943926</v>
      </c>
      <c r="C13" s="53">
        <v>-0.09575284</v>
      </c>
      <c r="D13" s="53">
        <v>0.03081501</v>
      </c>
      <c r="E13" s="53">
        <v>-0.04642605</v>
      </c>
      <c r="F13" s="53">
        <v>0.01121674</v>
      </c>
      <c r="G13" s="53">
        <v>-0.02674931</v>
      </c>
    </row>
    <row r="14" spans="1:7" ht="12.75">
      <c r="A14" t="s">
        <v>22</v>
      </c>
      <c r="B14" s="53">
        <v>-0.1683026</v>
      </c>
      <c r="C14" s="53">
        <v>0.01871947</v>
      </c>
      <c r="D14" s="53">
        <v>-0.02355523</v>
      </c>
      <c r="E14" s="53">
        <v>0.02066813</v>
      </c>
      <c r="F14" s="53">
        <v>0.08704899</v>
      </c>
      <c r="G14" s="53">
        <v>-0.009047706</v>
      </c>
    </row>
    <row r="15" spans="1:7" ht="12.75">
      <c r="A15" t="s">
        <v>23</v>
      </c>
      <c r="B15" s="53">
        <v>-0.4277012</v>
      </c>
      <c r="C15" s="53">
        <v>-0.2572174</v>
      </c>
      <c r="D15" s="53">
        <v>-0.1721379</v>
      </c>
      <c r="E15" s="53">
        <v>-0.2434079</v>
      </c>
      <c r="F15" s="53">
        <v>-0.4050498</v>
      </c>
      <c r="G15" s="53">
        <v>-0.2778573</v>
      </c>
    </row>
    <row r="16" spans="1:7" ht="12.75">
      <c r="A16" t="s">
        <v>24</v>
      </c>
      <c r="B16" s="53">
        <v>0.03843694</v>
      </c>
      <c r="C16" s="53">
        <v>0.0004545905</v>
      </c>
      <c r="D16" s="53">
        <v>-0.0398334</v>
      </c>
      <c r="E16" s="53">
        <v>-0.03945377</v>
      </c>
      <c r="F16" s="53">
        <v>-0.02181315</v>
      </c>
      <c r="G16" s="53">
        <v>-0.01628207</v>
      </c>
    </row>
    <row r="17" spans="1:7" ht="12.75">
      <c r="A17" t="s">
        <v>25</v>
      </c>
      <c r="B17" s="53">
        <v>-0.01271628</v>
      </c>
      <c r="C17" s="53">
        <v>-0.01082773</v>
      </c>
      <c r="D17" s="53">
        <v>-0.02363635</v>
      </c>
      <c r="E17" s="53">
        <v>-0.01512798</v>
      </c>
      <c r="F17" s="53">
        <v>-0.02407885</v>
      </c>
      <c r="G17" s="53">
        <v>-0.01698031</v>
      </c>
    </row>
    <row r="18" spans="1:7" ht="12.75">
      <c r="A18" t="s">
        <v>26</v>
      </c>
      <c r="B18" s="53">
        <v>0.01045856</v>
      </c>
      <c r="C18" s="53">
        <v>0.04828592</v>
      </c>
      <c r="D18" s="53">
        <v>0.02728851</v>
      </c>
      <c r="E18" s="53">
        <v>0.05851288</v>
      </c>
      <c r="F18" s="53">
        <v>-0.02347918</v>
      </c>
      <c r="G18" s="53">
        <v>0.03066509</v>
      </c>
    </row>
    <row r="19" spans="1:7" ht="12.75">
      <c r="A19" t="s">
        <v>27</v>
      </c>
      <c r="B19" s="53">
        <v>-0.2139238</v>
      </c>
      <c r="C19" s="53">
        <v>-0.1904013</v>
      </c>
      <c r="D19" s="53">
        <v>-0.2082912</v>
      </c>
      <c r="E19" s="53">
        <v>-0.1868457</v>
      </c>
      <c r="F19" s="53">
        <v>-0.1410287</v>
      </c>
      <c r="G19" s="53">
        <v>-0.1906969</v>
      </c>
    </row>
    <row r="20" spans="1:7" ht="12.75">
      <c r="A20" t="s">
        <v>28</v>
      </c>
      <c r="B20" s="53">
        <v>0.007549896</v>
      </c>
      <c r="C20" s="53">
        <v>0.004426778</v>
      </c>
      <c r="D20" s="53">
        <v>0.001610683</v>
      </c>
      <c r="E20" s="53">
        <v>0.006517744</v>
      </c>
      <c r="F20" s="53">
        <v>-0.008772816</v>
      </c>
      <c r="G20" s="53">
        <v>0.002950853</v>
      </c>
    </row>
    <row r="21" spans="1:7" ht="12.75">
      <c r="A21" t="s">
        <v>29</v>
      </c>
      <c r="B21" s="53">
        <v>-60.3653</v>
      </c>
      <c r="C21" s="53">
        <v>88.07253</v>
      </c>
      <c r="D21" s="53">
        <v>-33.36251</v>
      </c>
      <c r="E21" s="53">
        <v>-20.70827</v>
      </c>
      <c r="F21" s="53">
        <v>4.371434</v>
      </c>
      <c r="G21" s="53">
        <v>0.002121989</v>
      </c>
    </row>
    <row r="22" spans="1:7" ht="12.75">
      <c r="A22" t="s">
        <v>30</v>
      </c>
      <c r="B22" s="53">
        <v>47.58146</v>
      </c>
      <c r="C22" s="53">
        <v>14.77856</v>
      </c>
      <c r="D22" s="53">
        <v>0.2134901</v>
      </c>
      <c r="E22" s="53">
        <v>-25.8944</v>
      </c>
      <c r="F22" s="53">
        <v>-31.08009</v>
      </c>
      <c r="G22" s="53">
        <v>0</v>
      </c>
    </row>
    <row r="23" spans="1:7" ht="12.75">
      <c r="A23" t="s">
        <v>31</v>
      </c>
      <c r="B23" s="53">
        <v>2.688433</v>
      </c>
      <c r="C23" s="53">
        <v>2.525021</v>
      </c>
      <c r="D23" s="53">
        <v>2.20246</v>
      </c>
      <c r="E23" s="53">
        <v>3.690426</v>
      </c>
      <c r="F23" s="53">
        <v>4.637712</v>
      </c>
      <c r="G23" s="53">
        <v>3.03265</v>
      </c>
    </row>
    <row r="24" spans="1:7" ht="12.75">
      <c r="A24" t="s">
        <v>32</v>
      </c>
      <c r="B24" s="53">
        <v>2.389869</v>
      </c>
      <c r="C24" s="53">
        <v>3.606627</v>
      </c>
      <c r="D24" s="53">
        <v>3.674335</v>
      </c>
      <c r="E24" s="53">
        <v>8.073144</v>
      </c>
      <c r="F24" s="53">
        <v>2.390583</v>
      </c>
      <c r="G24" s="53">
        <v>4.359277</v>
      </c>
    </row>
    <row r="25" spans="1:7" ht="12.75">
      <c r="A25" t="s">
        <v>33</v>
      </c>
      <c r="B25" s="53">
        <v>0.5069402</v>
      </c>
      <c r="C25" s="53">
        <v>0.9152032</v>
      </c>
      <c r="D25" s="53">
        <v>1.437554</v>
      </c>
      <c r="E25" s="53">
        <v>1.353815</v>
      </c>
      <c r="F25" s="53">
        <v>-0.5795081</v>
      </c>
      <c r="G25" s="53">
        <v>0.8882571</v>
      </c>
    </row>
    <row r="26" spans="1:7" ht="12.75">
      <c r="A26" t="s">
        <v>34</v>
      </c>
      <c r="B26" s="53">
        <v>0.7278061</v>
      </c>
      <c r="C26" s="53">
        <v>-0.05048013</v>
      </c>
      <c r="D26" s="53">
        <v>-0.4685078</v>
      </c>
      <c r="E26" s="53">
        <v>-0.1201238</v>
      </c>
      <c r="F26" s="53">
        <v>3.00245</v>
      </c>
      <c r="G26" s="53">
        <v>0.3512643</v>
      </c>
    </row>
    <row r="27" spans="1:7" ht="12.75">
      <c r="A27" t="s">
        <v>35</v>
      </c>
      <c r="B27" s="53">
        <v>-0.03137277</v>
      </c>
      <c r="C27" s="53">
        <v>0.1075496</v>
      </c>
      <c r="D27" s="53">
        <v>0.2219363</v>
      </c>
      <c r="E27" s="53">
        <v>-0.2358106</v>
      </c>
      <c r="F27" s="53">
        <v>0.01223019</v>
      </c>
      <c r="G27" s="53">
        <v>0.01957734</v>
      </c>
    </row>
    <row r="28" spans="1:7" ht="12.75">
      <c r="A28" t="s">
        <v>36</v>
      </c>
      <c r="B28" s="53">
        <v>0.2780281</v>
      </c>
      <c r="C28" s="53">
        <v>0.1138421</v>
      </c>
      <c r="D28" s="53">
        <v>0.1582022</v>
      </c>
      <c r="E28" s="53">
        <v>0.06167643</v>
      </c>
      <c r="F28" s="53">
        <v>0.02003893</v>
      </c>
      <c r="G28" s="53">
        <v>0.1233271</v>
      </c>
    </row>
    <row r="29" spans="1:7" ht="12.75">
      <c r="A29" t="s">
        <v>37</v>
      </c>
      <c r="B29" s="53">
        <v>0.05866262</v>
      </c>
      <c r="C29" s="53">
        <v>0.1119133</v>
      </c>
      <c r="D29" s="53">
        <v>0.01600485</v>
      </c>
      <c r="E29" s="53">
        <v>0.0431137</v>
      </c>
      <c r="F29" s="53">
        <v>0.08724145</v>
      </c>
      <c r="G29" s="53">
        <v>0.06127977</v>
      </c>
    </row>
    <row r="30" spans="1:7" ht="12.75">
      <c r="A30" t="s">
        <v>38</v>
      </c>
      <c r="B30" s="53">
        <v>0.0481466</v>
      </c>
      <c r="C30" s="53">
        <v>0.008753553</v>
      </c>
      <c r="D30" s="53">
        <v>-0.04508494</v>
      </c>
      <c r="E30" s="53">
        <v>-0.03831674</v>
      </c>
      <c r="F30" s="53">
        <v>0.4971401</v>
      </c>
      <c r="G30" s="53">
        <v>0.0551851</v>
      </c>
    </row>
    <row r="31" spans="1:7" ht="12.75">
      <c r="A31" t="s">
        <v>39</v>
      </c>
      <c r="B31" s="53">
        <v>0.005345556</v>
      </c>
      <c r="C31" s="53">
        <v>0.03034114</v>
      </c>
      <c r="D31" s="53">
        <v>-0.0180575</v>
      </c>
      <c r="E31" s="53">
        <v>-0.03246754</v>
      </c>
      <c r="F31" s="53">
        <v>0.01338261</v>
      </c>
      <c r="G31" s="53">
        <v>-0.002295987</v>
      </c>
    </row>
    <row r="32" spans="1:7" ht="12.75">
      <c r="A32" t="s">
        <v>40</v>
      </c>
      <c r="B32" s="53">
        <v>0.02649118</v>
      </c>
      <c r="C32" s="53">
        <v>0.01559593</v>
      </c>
      <c r="D32" s="53">
        <v>0.002186682</v>
      </c>
      <c r="E32" s="53">
        <v>-0.05592636</v>
      </c>
      <c r="F32" s="53">
        <v>-0.03705811</v>
      </c>
      <c r="G32" s="53">
        <v>-0.01025945</v>
      </c>
    </row>
    <row r="33" spans="1:7" ht="12.75">
      <c r="A33" t="s">
        <v>41</v>
      </c>
      <c r="B33" s="53">
        <v>0.09893874</v>
      </c>
      <c r="C33" s="53">
        <v>0.06155089</v>
      </c>
      <c r="D33" s="53">
        <v>0.08189314</v>
      </c>
      <c r="E33" s="53">
        <v>0.06964541</v>
      </c>
      <c r="F33" s="53">
        <v>0.03434708</v>
      </c>
      <c r="G33" s="53">
        <v>0.07019907</v>
      </c>
    </row>
    <row r="34" spans="1:7" ht="12.75">
      <c r="A34" t="s">
        <v>42</v>
      </c>
      <c r="B34" s="53">
        <v>-0.00460837</v>
      </c>
      <c r="C34" s="53">
        <v>0.0008288638</v>
      </c>
      <c r="D34" s="53">
        <v>-0.001753514</v>
      </c>
      <c r="E34" s="53">
        <v>-0.002005037</v>
      </c>
      <c r="F34" s="53">
        <v>-0.001501906</v>
      </c>
      <c r="G34" s="53">
        <v>-0.001553345</v>
      </c>
    </row>
    <row r="35" spans="1:7" ht="12.75">
      <c r="A35" t="s">
        <v>43</v>
      </c>
      <c r="B35" s="53">
        <v>0.001281057</v>
      </c>
      <c r="C35" s="53">
        <v>0.001474643</v>
      </c>
      <c r="D35" s="53">
        <v>-0.001880321</v>
      </c>
      <c r="E35" s="53">
        <v>0.0003610169</v>
      </c>
      <c r="F35" s="53">
        <v>0.008805867</v>
      </c>
      <c r="G35" s="53">
        <v>0.001346619</v>
      </c>
    </row>
    <row r="36" spans="1:6" ht="12.75">
      <c r="A36" t="s">
        <v>44</v>
      </c>
      <c r="B36" s="53">
        <v>19.76624</v>
      </c>
      <c r="C36" s="53">
        <v>19.77539</v>
      </c>
      <c r="D36" s="53">
        <v>19.7937</v>
      </c>
      <c r="E36" s="53">
        <v>19.79675</v>
      </c>
      <c r="F36" s="53">
        <v>19.81812</v>
      </c>
    </row>
    <row r="37" spans="1:6" ht="12.75">
      <c r="A37" t="s">
        <v>45</v>
      </c>
      <c r="B37" s="53">
        <v>-0.02543132</v>
      </c>
      <c r="C37" s="53">
        <v>0.01525879</v>
      </c>
      <c r="D37" s="53">
        <v>0.03204346</v>
      </c>
      <c r="E37" s="53">
        <v>0.04425049</v>
      </c>
      <c r="F37" s="53">
        <v>0.05086263</v>
      </c>
    </row>
    <row r="38" spans="1:7" ht="12.75">
      <c r="A38" t="s">
        <v>55</v>
      </c>
      <c r="B38" s="53">
        <v>-7.807497E-05</v>
      </c>
      <c r="C38" s="53">
        <v>0.000118547</v>
      </c>
      <c r="D38" s="53">
        <v>-6.245366E-05</v>
      </c>
      <c r="E38" s="53">
        <v>6.783241E-05</v>
      </c>
      <c r="F38" s="53">
        <v>-0.0001389962</v>
      </c>
      <c r="G38" s="53">
        <v>0.0002377992</v>
      </c>
    </row>
    <row r="39" spans="1:7" ht="12.75">
      <c r="A39" t="s">
        <v>56</v>
      </c>
      <c r="B39" s="53">
        <v>0.0001029925</v>
      </c>
      <c r="C39" s="53">
        <v>-0.0001498985</v>
      </c>
      <c r="D39" s="53">
        <v>5.671761E-05</v>
      </c>
      <c r="E39" s="53">
        <v>3.53797E-05</v>
      </c>
      <c r="F39" s="53">
        <v>0</v>
      </c>
      <c r="G39" s="53">
        <v>0.0007732616</v>
      </c>
    </row>
    <row r="40" spans="2:7" ht="12.75">
      <c r="B40" t="s">
        <v>46</v>
      </c>
      <c r="C40">
        <v>-0.003757</v>
      </c>
      <c r="D40" t="s">
        <v>47</v>
      </c>
      <c r="E40">
        <v>3.117053</v>
      </c>
      <c r="F40" t="s">
        <v>48</v>
      </c>
      <c r="G40">
        <v>55.073766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-7.807497063805893E-05</v>
      </c>
      <c r="C50">
        <f>-0.017/(C7*C7+C22*C22)*(C21*C22+C6*C7)</f>
        <v>0.00011854696560778646</v>
      </c>
      <c r="D50">
        <f>-0.017/(D7*D7+D22*D22)*(D21*D22+D6*D7)</f>
        <v>-6.245366113538352E-05</v>
      </c>
      <c r="E50">
        <f>-0.017/(E7*E7+E22*E22)*(E21*E22+E6*E7)</f>
        <v>6.78324133715979E-05</v>
      </c>
      <c r="F50">
        <f>-0.017/(F7*F7+F22*F22)*(F21*F22+F6*F7)</f>
        <v>-0.00013899625635952495</v>
      </c>
      <c r="G50">
        <f>(B50*B$4+C50*C$4+D50*D$4+E50*E$4+F50*F$4)/SUM(B$4:F$4)</f>
        <v>7.943522063757491E-10</v>
      </c>
    </row>
    <row r="51" spans="1:7" ht="12.75">
      <c r="A51" t="s">
        <v>59</v>
      </c>
      <c r="B51">
        <f>-0.017/(B7*B7+B22*B22)*(B21*B7-B6*B22)</f>
        <v>0.0001029925021092416</v>
      </c>
      <c r="C51">
        <f>-0.017/(C7*C7+C22*C22)*(C21*C7-C6*C22)</f>
        <v>-0.00014989849634440528</v>
      </c>
      <c r="D51">
        <f>-0.017/(D7*D7+D22*D22)*(D21*D7-D6*D22)</f>
        <v>5.671760032383612E-05</v>
      </c>
      <c r="E51">
        <f>-0.017/(E7*E7+E22*E22)*(E21*E7-E6*E22)</f>
        <v>3.537970696448095E-05</v>
      </c>
      <c r="F51">
        <f>-0.017/(F7*F7+F22*F22)*(F21*F7-F6*F22)</f>
        <v>-7.86343941573171E-06</v>
      </c>
      <c r="G51">
        <f>(B51*B$4+C51*C$4+D51*D$4+E51*E$4+F51*F$4)/SUM(B$4:F$4)</f>
        <v>1.1212513530923556E-09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9999.95502790659</v>
      </c>
      <c r="C62">
        <f>C7+(2/0.017)*(C8*C50-C23*C51)</f>
        <v>10000.048467178482</v>
      </c>
      <c r="D62">
        <f>D7+(2/0.017)*(D8*D50-D23*D51)</f>
        <v>9999.979839049965</v>
      </c>
      <c r="E62">
        <f>E7+(2/0.017)*(E8*E50-E23*E51)</f>
        <v>9999.995381531904</v>
      </c>
      <c r="F62">
        <f>F7+(2/0.017)*(F8*F50-F23*F51)</f>
        <v>10000.071197192601</v>
      </c>
    </row>
    <row r="63" spans="1:6" ht="12.75">
      <c r="A63" t="s">
        <v>67</v>
      </c>
      <c r="B63">
        <f>B8+(3/0.017)*(B9*B50-B24*B51)</f>
        <v>1.3199039584802146</v>
      </c>
      <c r="C63">
        <f>C8+(3/0.017)*(C9*C50-C24*C51)</f>
        <v>0.37940324445169976</v>
      </c>
      <c r="D63">
        <f>D8+(3/0.017)*(D9*D50-D24*D51)</f>
        <v>0.7022728950381314</v>
      </c>
      <c r="E63">
        <f>E8+(3/0.017)*(E9*E50-E24*E51)</f>
        <v>1.2901508018043064</v>
      </c>
      <c r="F63">
        <f>F8+(3/0.017)*(F9*F50-F24*F51)</f>
        <v>-4.070574412911432</v>
      </c>
    </row>
    <row r="64" spans="1:6" ht="12.75">
      <c r="A64" t="s">
        <v>68</v>
      </c>
      <c r="B64">
        <f>B9+(4/0.017)*(B10*B50-B25*B51)</f>
        <v>-0.995666095459104</v>
      </c>
      <c r="C64">
        <f>C9+(4/0.017)*(C10*C50-C25*C51)</f>
        <v>0.11112768429952032</v>
      </c>
      <c r="D64">
        <f>D9+(4/0.017)*(D10*D50-D25*D51)</f>
        <v>0.4197930158758202</v>
      </c>
      <c r="E64">
        <f>E9+(4/0.017)*(E10*E50-E25*E51)</f>
        <v>-0.4893657550651964</v>
      </c>
      <c r="F64">
        <f>F9+(4/0.017)*(F10*F50-F25*F51)</f>
        <v>-0.7475702621760276</v>
      </c>
    </row>
    <row r="65" spans="1:6" ht="12.75">
      <c r="A65" t="s">
        <v>69</v>
      </c>
      <c r="B65">
        <f>B10+(5/0.017)*(B11*B50-B26*B51)</f>
        <v>-0.5935802003564505</v>
      </c>
      <c r="C65">
        <f>C10+(5/0.017)*(C11*C50-C26*C51)</f>
        <v>0.04179665777791984</v>
      </c>
      <c r="D65">
        <f>D10+(5/0.017)*(D11*D50-D26*D51)</f>
        <v>-0.8668207425737975</v>
      </c>
      <c r="E65">
        <f>E10+(5/0.017)*(E11*E50-E26*E51)</f>
        <v>-0.9355341948173755</v>
      </c>
      <c r="F65">
        <f>F10+(5/0.017)*(F11*F50-F26*F51)</f>
        <v>0.33200957351711535</v>
      </c>
    </row>
    <row r="66" spans="1:6" ht="12.75">
      <c r="A66" t="s">
        <v>70</v>
      </c>
      <c r="B66">
        <f>B11+(6/0.017)*(B12*B50-B27*B51)</f>
        <v>1.6252003881080672</v>
      </c>
      <c r="C66">
        <f>C11+(6/0.017)*(C12*C50-C27*C51)</f>
        <v>0.2052961993081526</v>
      </c>
      <c r="D66">
        <f>D11+(6/0.017)*(D12*D50-D27*D51)</f>
        <v>1.0090552248735964</v>
      </c>
      <c r="E66">
        <f>E11+(6/0.017)*(E12*E50-E27*E51)</f>
        <v>-0.18231921127421388</v>
      </c>
      <c r="F66">
        <f>F11+(6/0.017)*(F12*F50-F27*F51)</f>
        <v>12.466419630050034</v>
      </c>
    </row>
    <row r="67" spans="1:6" ht="12.75">
      <c r="A67" t="s">
        <v>71</v>
      </c>
      <c r="B67">
        <f>B12+(7/0.017)*(B13*B50-B28*B51)</f>
        <v>0.009396348493152362</v>
      </c>
      <c r="C67">
        <f>C12+(7/0.017)*(C13*C50-C28*C51)</f>
        <v>0.0878985486389724</v>
      </c>
      <c r="D67">
        <f>D12+(7/0.017)*(D13*D50-D28*D51)</f>
        <v>-0.12906214796450738</v>
      </c>
      <c r="E67">
        <f>E12+(7/0.017)*(E13*E50-E28*E51)</f>
        <v>-0.38546763501434006</v>
      </c>
      <c r="F67">
        <f>F12+(7/0.017)*(F13*F50-F28*F51)</f>
        <v>-0.1278906923350488</v>
      </c>
    </row>
    <row r="68" spans="1:6" ht="12.75">
      <c r="A68" t="s">
        <v>72</v>
      </c>
      <c r="B68">
        <f>B13+(8/0.017)*(B14*B50-B29*B51)</f>
        <v>-0.0066034975109527825</v>
      </c>
      <c r="C68">
        <f>C13+(8/0.017)*(C14*C50-C29*C51)</f>
        <v>-0.08681412387895232</v>
      </c>
      <c r="D68">
        <f>D13+(8/0.017)*(D14*D50-D29*D51)</f>
        <v>0.03108011760792615</v>
      </c>
      <c r="E68">
        <f>E13+(8/0.017)*(E14*E50-E29*E51)</f>
        <v>-0.046484111616177236</v>
      </c>
      <c r="F68">
        <f>F13+(8/0.017)*(F14*F50-F29*F51)</f>
        <v>0.005845697236111934</v>
      </c>
    </row>
    <row r="69" spans="1:6" ht="12.75">
      <c r="A69" t="s">
        <v>73</v>
      </c>
      <c r="B69">
        <f>B14+(9/0.017)*(B15*B50-B30*B51)</f>
        <v>-0.15324929538421836</v>
      </c>
      <c r="C69">
        <f>C14+(9/0.017)*(C15*C50-C30*C51)</f>
        <v>0.003271129967507133</v>
      </c>
      <c r="D69">
        <f>D14+(9/0.017)*(D15*D50-D30*D51)</f>
        <v>-0.016509949697393764</v>
      </c>
      <c r="E69">
        <f>E14+(9/0.017)*(E15*E50-E30*E51)</f>
        <v>0.01264473045181734</v>
      </c>
      <c r="F69">
        <f>F14+(9/0.017)*(F15*F50-F30*F51)</f>
        <v>0.1189246801217586</v>
      </c>
    </row>
    <row r="70" spans="1:6" ht="12.75">
      <c r="A70" t="s">
        <v>74</v>
      </c>
      <c r="B70">
        <f>B15+(10/0.017)*(B16*B50-B31*B51)</f>
        <v>-0.4297903265585423</v>
      </c>
      <c r="C70">
        <f>C15+(10/0.017)*(C16*C50-C31*C51)</f>
        <v>-0.2545103520072093</v>
      </c>
      <c r="D70">
        <f>D15+(10/0.017)*(D16*D50-D31*D51)</f>
        <v>-0.17007206486275422</v>
      </c>
      <c r="E70">
        <f>E15+(10/0.017)*(E16*E50-E31*E51)</f>
        <v>-0.24430646022626495</v>
      </c>
      <c r="F70">
        <f>F15+(10/0.017)*(F16*F50-F31*F51)</f>
        <v>-0.4032044002750776</v>
      </c>
    </row>
    <row r="71" spans="1:6" ht="12.75">
      <c r="A71" t="s">
        <v>75</v>
      </c>
      <c r="B71">
        <f>B16+(11/0.017)*(B17*B50-B32*B51)</f>
        <v>0.03731392429597585</v>
      </c>
      <c r="C71">
        <f>C16+(11/0.017)*(C17*C50-C32*C51)</f>
        <v>0.0011367276248173076</v>
      </c>
      <c r="D71">
        <f>D16+(11/0.017)*(D17*D50-D32*D51)</f>
        <v>-0.03895847731680435</v>
      </c>
      <c r="E71">
        <f>E16+(11/0.017)*(E17*E50-E32*E51)</f>
        <v>-0.03883745240052466</v>
      </c>
      <c r="F71">
        <f>F16+(11/0.017)*(F17*F50-F32*F51)</f>
        <v>-0.019836083891143746</v>
      </c>
    </row>
    <row r="72" spans="1:6" ht="12.75">
      <c r="A72" t="s">
        <v>76</v>
      </c>
      <c r="B72">
        <f>B17+(12/0.017)*(B18*B50-B33*B51)</f>
        <v>-0.020485574225683822</v>
      </c>
      <c r="C72">
        <f>C17+(12/0.017)*(C18*C50-C33*C51)</f>
        <v>-0.00027441106547749367</v>
      </c>
      <c r="D72">
        <f>D17+(12/0.017)*(D18*D50-D33*D51)</f>
        <v>-0.02811803216956246</v>
      </c>
      <c r="E72">
        <f>E17+(12/0.017)*(E18*E50-E33*E51)</f>
        <v>-0.014065601882469478</v>
      </c>
      <c r="F72">
        <f>F17+(12/0.017)*(F18*F50-F33*F51)</f>
        <v>-0.02158454107876796</v>
      </c>
    </row>
    <row r="73" spans="1:6" ht="12.75">
      <c r="A73" t="s">
        <v>77</v>
      </c>
      <c r="B73">
        <f>B18+(13/0.017)*(B19*B50-B34*B51)</f>
        <v>0.023593700322909</v>
      </c>
      <c r="C73">
        <f>C18+(13/0.017)*(C19*C50-C34*C51)</f>
        <v>0.03112037517463025</v>
      </c>
      <c r="D73">
        <f>D18+(13/0.017)*(D19*D50-D34*D51)</f>
        <v>0.03731227709826214</v>
      </c>
      <c r="E73">
        <f>E18+(13/0.017)*(E19*E50-E34*E51)</f>
        <v>0.04887509513007623</v>
      </c>
      <c r="F73">
        <f>F18+(13/0.017)*(F19*F50-F34*F51)</f>
        <v>-0.008498093794038332</v>
      </c>
    </row>
    <row r="74" spans="1:6" ht="12.75">
      <c r="A74" t="s">
        <v>78</v>
      </c>
      <c r="B74">
        <f>B19+(14/0.017)*(B20*B50-B35*B51)</f>
        <v>-0.21451789179059585</v>
      </c>
      <c r="C74">
        <f>C19+(14/0.017)*(C20*C50-C35*C51)</f>
        <v>-0.18978708881486483</v>
      </c>
      <c r="D74">
        <f>D19+(14/0.017)*(D20*D50-D35*D51)</f>
        <v>-0.20828621415144002</v>
      </c>
      <c r="E74">
        <f>E19+(14/0.017)*(E20*E50-E35*E51)</f>
        <v>-0.1864921245374248</v>
      </c>
      <c r="F74">
        <f>F19+(14/0.017)*(F20*F50-F35*F51)</f>
        <v>-0.13996747283720953</v>
      </c>
    </row>
    <row r="75" spans="1:6" ht="12.75">
      <c r="A75" t="s">
        <v>79</v>
      </c>
      <c r="B75" s="53">
        <f>B20</f>
        <v>0.007549896</v>
      </c>
      <c r="C75" s="53">
        <f>C20</f>
        <v>0.004426778</v>
      </c>
      <c r="D75" s="53">
        <f>D20</f>
        <v>0.001610683</v>
      </c>
      <c r="E75" s="53">
        <f>E20</f>
        <v>0.006517744</v>
      </c>
      <c r="F75" s="53">
        <f>F20</f>
        <v>-0.008772816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47.57311942598698</v>
      </c>
      <c r="C82">
        <f>C22+(2/0.017)*(C8*C51+C23*C50)</f>
        <v>14.80879607815105</v>
      </c>
      <c r="D82">
        <f>D22+(2/0.017)*(D8*D51+D23*D50)</f>
        <v>0.20227032952985127</v>
      </c>
      <c r="E82">
        <f>E22+(2/0.017)*(E8*E51+E23*E50)</f>
        <v>-25.859346455824216</v>
      </c>
      <c r="F82">
        <f>F22+(2/0.017)*(F8*F51+F23*F50)</f>
        <v>-31.152143068730666</v>
      </c>
    </row>
    <row r="83" spans="1:6" ht="12.75">
      <c r="A83" t="s">
        <v>82</v>
      </c>
      <c r="B83">
        <f>B23+(3/0.017)*(B9*B51+B24*B50)</f>
        <v>2.637454068693877</v>
      </c>
      <c r="C83">
        <f>C23+(3/0.017)*(C9*C51+C24*C50)</f>
        <v>2.5984135187400614</v>
      </c>
      <c r="D83">
        <f>D23+(3/0.017)*(D9*D51+D24*D50)</f>
        <v>2.1662321025893627</v>
      </c>
      <c r="E83">
        <f>E23+(3/0.017)*(E9*E51+E24*E50)</f>
        <v>3.78417299182492</v>
      </c>
      <c r="F83">
        <f>F23+(3/0.017)*(F9*F51+F24*F50)</f>
        <v>4.580072003914267</v>
      </c>
    </row>
    <row r="84" spans="1:6" ht="12.75">
      <c r="A84" t="s">
        <v>83</v>
      </c>
      <c r="B84">
        <f>B24+(4/0.017)*(B10*B51+B25*B50)</f>
        <v>2.3676100151160435</v>
      </c>
      <c r="C84">
        <f>C24+(4/0.017)*(C10*C51+C25*C50)</f>
        <v>3.630843524336603</v>
      </c>
      <c r="D84">
        <f>D24+(4/0.017)*(D10*D51+D25*D50)</f>
        <v>3.6417856478849315</v>
      </c>
      <c r="E84">
        <f>E24+(4/0.017)*(E10*E51+E25*E50)</f>
        <v>8.086982513099352</v>
      </c>
      <c r="F84">
        <f>F24+(4/0.017)*(F10*F51+F25*F50)</f>
        <v>2.4079918931862863</v>
      </c>
    </row>
    <row r="85" spans="1:6" ht="12.75">
      <c r="A85" t="s">
        <v>84</v>
      </c>
      <c r="B85">
        <f>B25+(5/0.017)*(B11*B51+B26*B50)</f>
        <v>0.539440724640161</v>
      </c>
      <c r="C85">
        <f>C25+(5/0.017)*(C11*C51+C26*C50)</f>
        <v>0.9048007238888555</v>
      </c>
      <c r="D85">
        <f>D25+(5/0.017)*(D11*D51+D26*D50)</f>
        <v>1.4630208986302948</v>
      </c>
      <c r="E85">
        <f>E25+(5/0.017)*(E11*E51+E26*E50)</f>
        <v>1.3495861101296005</v>
      </c>
      <c r="F85">
        <f>F25+(5/0.017)*(F11*F51+F26*F50)</f>
        <v>-0.7310695311494679</v>
      </c>
    </row>
    <row r="86" spans="1:6" ht="12.75">
      <c r="A86" t="s">
        <v>85</v>
      </c>
      <c r="B86">
        <f>B26+(6/0.017)*(B12*B51+B27*B50)</f>
        <v>0.7294291427216144</v>
      </c>
      <c r="C86">
        <f>C26+(6/0.017)*(C12*C51+C27*C50)</f>
        <v>-0.05050607983944093</v>
      </c>
      <c r="D86">
        <f>D26+(6/0.017)*(D12*D51+D27*D50)</f>
        <v>-0.47589356336500566</v>
      </c>
      <c r="E86">
        <f>E26+(6/0.017)*(E12*E51+E27*E50)</f>
        <v>-0.1305552119868863</v>
      </c>
      <c r="F86">
        <f>F26+(6/0.017)*(F12*F51+F27*F50)</f>
        <v>3.0022033548785294</v>
      </c>
    </row>
    <row r="87" spans="1:6" ht="12.75">
      <c r="A87" t="s">
        <v>86</v>
      </c>
      <c r="B87">
        <f>B27+(7/0.017)*(B13*B51+B28*B50)</f>
        <v>-0.04073266993794654</v>
      </c>
      <c r="C87">
        <f>C27+(7/0.017)*(C13*C51+C28*C50)</f>
        <v>0.1190167703382866</v>
      </c>
      <c r="D87">
        <f>D27+(7/0.017)*(D13*D51+D28*D50)</f>
        <v>0.21858760163649293</v>
      </c>
      <c r="E87">
        <f>E27+(7/0.017)*(E13*E51+E28*E50)</f>
        <v>-0.23476425603801868</v>
      </c>
      <c r="F87">
        <f>F27+(7/0.017)*(F13*F51+F28*F50)</f>
        <v>0.011046968303048346</v>
      </c>
    </row>
    <row r="88" spans="1:6" ht="12.75">
      <c r="A88" t="s">
        <v>87</v>
      </c>
      <c r="B88">
        <f>B28+(8/0.017)*(B14*B51+B29*B50)</f>
        <v>0.26771563495550943</v>
      </c>
      <c r="C88">
        <f>C28+(8/0.017)*(C14*C51+C29*C50)</f>
        <v>0.11876490551566574</v>
      </c>
      <c r="D88">
        <f>D28+(8/0.017)*(D14*D51+D29*D50)</f>
        <v>0.15710311407101238</v>
      </c>
      <c r="E88">
        <f>E28+(8/0.017)*(E14*E51+E29*E50)</f>
        <v>0.06339677762507429</v>
      </c>
      <c r="F88">
        <f>F28+(8/0.017)*(F14*F51+F29*F50)</f>
        <v>0.014010346748968323</v>
      </c>
    </row>
    <row r="89" spans="1:6" ht="12.75">
      <c r="A89" t="s">
        <v>88</v>
      </c>
      <c r="B89">
        <f>B29+(9/0.017)*(B15*B51+B30*B50)</f>
        <v>0.033351940581174834</v>
      </c>
      <c r="C89">
        <f>C29+(9/0.017)*(C15*C51+C30*C50)</f>
        <v>0.13287493986826407</v>
      </c>
      <c r="D89">
        <f>D29+(9/0.017)*(D15*D51+D30*D50)</f>
        <v>0.012326746386503627</v>
      </c>
      <c r="E89">
        <f>E29+(9/0.017)*(E15*E51+E30*E50)</f>
        <v>0.03717856152387379</v>
      </c>
      <c r="F89">
        <f>F29+(9/0.017)*(F15*F51+F30*F50)</f>
        <v>0.05234499388165232</v>
      </c>
    </row>
    <row r="90" spans="1:6" ht="12.75">
      <c r="A90" t="s">
        <v>89</v>
      </c>
      <c r="B90">
        <f>B30+(10/0.017)*(B16*B51+B31*B50)</f>
        <v>0.0502297544095757</v>
      </c>
      <c r="C90">
        <f>C30+(10/0.017)*(C16*C51+C31*C50)</f>
        <v>0.010829263380987402</v>
      </c>
      <c r="D90">
        <f>D30+(10/0.017)*(D16*D51+D31*D50)</f>
        <v>-0.045750526985169</v>
      </c>
      <c r="E90">
        <f>E30+(10/0.017)*(E16*E51+E31*E50)</f>
        <v>-0.0404333367151076</v>
      </c>
      <c r="F90">
        <f>F30+(10/0.017)*(F16*F51+F31*F50)</f>
        <v>0.49614680217245394</v>
      </c>
    </row>
    <row r="91" spans="1:6" ht="12.75">
      <c r="A91" t="s">
        <v>90</v>
      </c>
      <c r="B91">
        <f>B31+(11/0.017)*(B17*B51+B32*B50)</f>
        <v>0.0031598044971010795</v>
      </c>
      <c r="C91">
        <f>C31+(11/0.017)*(C17*C51+C32*C50)</f>
        <v>0.032587670403217715</v>
      </c>
      <c r="D91">
        <f>D31+(11/0.017)*(D17*D51+D32*D50)</f>
        <v>-0.019013311578799097</v>
      </c>
      <c r="E91">
        <f>E31+(11/0.017)*(E17*E51+E32*E50)</f>
        <v>-0.035268556362458035</v>
      </c>
      <c r="F91">
        <f>F31+(11/0.017)*(F17*F51+F32*F50)</f>
        <v>0.01683808602913439</v>
      </c>
    </row>
    <row r="92" spans="1:6" ht="12.75">
      <c r="A92" t="s">
        <v>91</v>
      </c>
      <c r="B92">
        <f>B32+(12/0.017)*(B18*B51+B33*B50)</f>
        <v>0.021798836971101</v>
      </c>
      <c r="C92">
        <f>C32+(12/0.017)*(C18*C51+C33*C50)</f>
        <v>0.01563735430871934</v>
      </c>
      <c r="D92">
        <f>D32+(12/0.017)*(D18*D51+D33*D50)</f>
        <v>-0.000331050431477306</v>
      </c>
      <c r="E92">
        <f>E32+(12/0.017)*(E18*E51+E33*E50)</f>
        <v>-0.0511303236786337</v>
      </c>
      <c r="F92">
        <f>F32+(12/0.017)*(F18*F51+F33*F50)</f>
        <v>-0.040297748889943565</v>
      </c>
    </row>
    <row r="93" spans="1:6" ht="12.75">
      <c r="A93" t="s">
        <v>92</v>
      </c>
      <c r="B93">
        <f>B33+(13/0.017)*(B19*B51+B34*B50)</f>
        <v>0.08236546129919943</v>
      </c>
      <c r="C93">
        <f>C33+(13/0.017)*(C19*C51+C34*C50)</f>
        <v>0.08345139954031516</v>
      </c>
      <c r="D93">
        <f>D33+(13/0.017)*(D19*D51+D34*D50)</f>
        <v>0.0729428207279729</v>
      </c>
      <c r="E93">
        <f>E33+(13/0.017)*(E19*E51+E34*E50)</f>
        <v>0.06448628153186031</v>
      </c>
      <c r="F93">
        <f>F33+(13/0.017)*(F19*F51+F34*F50)</f>
        <v>0.03535475584391371</v>
      </c>
    </row>
    <row r="94" spans="1:6" ht="12.75">
      <c r="A94" t="s">
        <v>93</v>
      </c>
      <c r="B94">
        <f>B34+(14/0.017)*(B20*B51+B35*B50)</f>
        <v>-0.004050375959493279</v>
      </c>
      <c r="C94">
        <f>C34+(14/0.017)*(C20*C51+C35*C50)</f>
        <v>0.00042636140118586897</v>
      </c>
      <c r="D94">
        <f>D34+(14/0.017)*(D20*D51+D35*D50)</f>
        <v>-0.0015815717604217648</v>
      </c>
      <c r="E94">
        <f>E34+(14/0.017)*(E20*E51+E35*E50)</f>
        <v>-0.0017949673949775227</v>
      </c>
      <c r="F94">
        <f>F34+(14/0.017)*(F20*F51+F35*F50)</f>
        <v>-0.002453080856370545</v>
      </c>
    </row>
    <row r="95" spans="1:6" ht="12.75">
      <c r="A95" t="s">
        <v>94</v>
      </c>
      <c r="B95" s="53">
        <f>B35</f>
        <v>0.001281057</v>
      </c>
      <c r="C95" s="53">
        <f>C35</f>
        <v>0.001474643</v>
      </c>
      <c r="D95" s="53">
        <f>D35</f>
        <v>-0.001880321</v>
      </c>
      <c r="E95" s="53">
        <f>E35</f>
        <v>0.0003610169</v>
      </c>
      <c r="F95" s="53">
        <f>F35</f>
        <v>0.008805867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1.319909894391321</v>
      </c>
      <c r="C103">
        <f>C63*10000/C62</f>
        <v>0.37940140560013563</v>
      </c>
      <c r="D103">
        <f>D63*10000/D62</f>
        <v>0.7022743108898606</v>
      </c>
      <c r="E103">
        <f>E63*10000/E62</f>
        <v>1.2901513976566135</v>
      </c>
      <c r="F103">
        <f>F63*10000/F62</f>
        <v>-4.070545431770722</v>
      </c>
      <c r="G103">
        <f>AVERAGE(C103:E103)</f>
        <v>0.7906090380488698</v>
      </c>
      <c r="H103">
        <f>STDEV(C103:E103)</f>
        <v>0.46175605575283046</v>
      </c>
      <c r="I103">
        <f>(B103*B4+C103*C4+D103*D4+E103*E4+F103*F4)/SUM(B4:F4)</f>
        <v>0.22093325964242175</v>
      </c>
      <c r="K103">
        <f>(LN(H103)+LN(H123))/2-LN(K114*K115^3)</f>
        <v>-4.353451381974041</v>
      </c>
    </row>
    <row r="104" spans="1:11" ht="12.75">
      <c r="A104" t="s">
        <v>68</v>
      </c>
      <c r="B104">
        <f>B64*10000/B62</f>
        <v>-0.9956705731981064</v>
      </c>
      <c r="C104">
        <f>C64*10000/C62</f>
        <v>0.11112714569759985</v>
      </c>
      <c r="D104">
        <f>D64*10000/D62</f>
        <v>0.4197938622201283</v>
      </c>
      <c r="E104">
        <f>E64*10000/E62</f>
        <v>-0.4893659810773135</v>
      </c>
      <c r="F104">
        <f>F64*10000/F62</f>
        <v>-0.7475649397235281</v>
      </c>
      <c r="G104">
        <f>AVERAGE(C104:E104)</f>
        <v>0.013851675613471578</v>
      </c>
      <c r="H104">
        <f>STDEV(C104:E104)</f>
        <v>0.46232001143820645</v>
      </c>
      <c r="I104">
        <f>(B104*B4+C104*C4+D104*D4+E104*E4+F104*F4)/SUM(B4:F4)</f>
        <v>-0.23413896623023714</v>
      </c>
      <c r="K104">
        <f>(LN(H104)+LN(H124))/2-LN(K114*K115^4)</f>
        <v>-3.2011105102619224</v>
      </c>
    </row>
    <row r="105" spans="1:11" ht="12.75">
      <c r="A105" t="s">
        <v>69</v>
      </c>
      <c r="B105">
        <f>B65*10000/B62</f>
        <v>-0.5935828698228773</v>
      </c>
      <c r="C105">
        <f>C65*10000/C62</f>
        <v>0.04179645520229442</v>
      </c>
      <c r="D105">
        <f>D65*10000/D62</f>
        <v>-0.8668224901702889</v>
      </c>
      <c r="E105">
        <f>E65*10000/E62</f>
        <v>-0.9355346268910582</v>
      </c>
      <c r="F105">
        <f>F65*10000/F62</f>
        <v>0.33200720971898984</v>
      </c>
      <c r="G105">
        <f>AVERAGE(C105:E105)</f>
        <v>-0.5868535539530175</v>
      </c>
      <c r="H105">
        <f>STDEV(C105:E105)</f>
        <v>0.5455098211227859</v>
      </c>
      <c r="I105">
        <f>(B105*B4+C105*C4+D105*D4+E105*E4+F105*F4)/SUM(B4:F4)</f>
        <v>-0.46559687930982746</v>
      </c>
      <c r="K105">
        <f>(LN(H105)+LN(H125))/2-LN(K114*K115^5)</f>
        <v>-3.6092485033634985</v>
      </c>
    </row>
    <row r="106" spans="1:11" ht="12.75">
      <c r="A106" t="s">
        <v>70</v>
      </c>
      <c r="B106">
        <f>B66*10000/B62</f>
        <v>1.6252076970073033</v>
      </c>
      <c r="C106">
        <f>C66*10000/C62</f>
        <v>0.20529520430022177</v>
      </c>
      <c r="D106">
        <f>D66*10000/D62</f>
        <v>1.009057259228895</v>
      </c>
      <c r="E106">
        <f>E66*10000/E62</f>
        <v>-0.18231929547779882</v>
      </c>
      <c r="F106">
        <f>F66*10000/F62</f>
        <v>12.466330873274012</v>
      </c>
      <c r="G106">
        <f>AVERAGE(C106:E106)</f>
        <v>0.3440110560171061</v>
      </c>
      <c r="H106">
        <f>STDEV(C106:E106)</f>
        <v>0.6076809108523596</v>
      </c>
      <c r="I106">
        <f>(B106*B4+C106*C4+D106*D4+E106*E4+F106*F4)/SUM(B4:F4)</f>
        <v>2.1424072019953604</v>
      </c>
      <c r="K106">
        <f>(LN(H106)+LN(H126))/2-LN(K114*K115^6)</f>
        <v>-3.0971388390961208</v>
      </c>
    </row>
    <row r="107" spans="1:11" ht="12.75">
      <c r="A107" t="s">
        <v>71</v>
      </c>
      <c r="B107">
        <f>B67*10000/B62</f>
        <v>0.009396390750688616</v>
      </c>
      <c r="C107">
        <f>C67*10000/C62</f>
        <v>0.08789812262157266</v>
      </c>
      <c r="D107">
        <f>D67*10000/D62</f>
        <v>-0.12906240816658363</v>
      </c>
      <c r="E107">
        <f>E67*10000/E62</f>
        <v>-0.38546781304141975</v>
      </c>
      <c r="F107">
        <f>F67*10000/F62</f>
        <v>-0.12788978179570618</v>
      </c>
      <c r="G107">
        <f>AVERAGE(C107:E107)</f>
        <v>-0.14221069952881024</v>
      </c>
      <c r="H107">
        <f>STDEV(C107:E107)</f>
        <v>0.23695671637629215</v>
      </c>
      <c r="I107">
        <f>(B107*B4+C107*C4+D107*D4+E107*E4+F107*F4)/SUM(B4:F4)</f>
        <v>-0.11830292667006394</v>
      </c>
      <c r="K107">
        <f>(LN(H107)+LN(H127))/2-LN(K114*K115^7)</f>
        <v>-2.950436772949283</v>
      </c>
    </row>
    <row r="108" spans="1:9" ht="12.75">
      <c r="A108" t="s">
        <v>72</v>
      </c>
      <c r="B108">
        <f>B68*10000/B62</f>
        <v>-0.006603527208397028</v>
      </c>
      <c r="C108">
        <f>C68*10000/C62</f>
        <v>-0.08681370311742795</v>
      </c>
      <c r="D108">
        <f>D68*10000/D62</f>
        <v>0.031080180268522297</v>
      </c>
      <c r="E108">
        <f>E68*10000/E62</f>
        <v>-0.04648413308472579</v>
      </c>
      <c r="F108">
        <f>F68*10000/F62</f>
        <v>0.005845655616685052</v>
      </c>
      <c r="G108">
        <f>AVERAGE(C108:E108)</f>
        <v>-0.03407255197787715</v>
      </c>
      <c r="H108">
        <f>STDEV(C108:E108)</f>
        <v>0.05991892392336433</v>
      </c>
      <c r="I108">
        <f>(B108*B4+C108*C4+D108*D4+E108*E4+F108*F4)/SUM(B4:F4)</f>
        <v>-0.024782308730647754</v>
      </c>
    </row>
    <row r="109" spans="1:9" ht="12.75">
      <c r="A109" t="s">
        <v>73</v>
      </c>
      <c r="B109">
        <f>B69*10000/B62</f>
        <v>-0.15324998458148054</v>
      </c>
      <c r="C109">
        <f>C69*10000/C62</f>
        <v>0.0032711141133399766</v>
      </c>
      <c r="D109">
        <f>D69*10000/D62</f>
        <v>-0.016509982983087965</v>
      </c>
      <c r="E109">
        <f>E69*10000/E62</f>
        <v>0.012644736291748454</v>
      </c>
      <c r="F109">
        <f>F69*10000/F62</f>
        <v>0.11892383341745133</v>
      </c>
      <c r="G109">
        <f>AVERAGE(C109:E109)</f>
        <v>-0.00019804419266651144</v>
      </c>
      <c r="H109">
        <f>STDEV(C109:E109)</f>
        <v>0.01488373973545392</v>
      </c>
      <c r="I109">
        <f>(B109*B4+C109*C4+D109*D4+E109*E4+F109*F4)/SUM(B4:F4)</f>
        <v>-0.0065803813266754885</v>
      </c>
    </row>
    <row r="110" spans="1:11" ht="12.75">
      <c r="A110" t="s">
        <v>74</v>
      </c>
      <c r="B110">
        <f>B70*10000/B62</f>
        <v>-0.42979225942430616</v>
      </c>
      <c r="C110">
        <f>C70*10000/C62</f>
        <v>-0.2545091184733223</v>
      </c>
      <c r="D110">
        <f>D70*10000/D62</f>
        <v>-0.1700724077448857</v>
      </c>
      <c r="E110">
        <f>E70*10000/E62</f>
        <v>-0.2443065730584763</v>
      </c>
      <c r="F110">
        <f>F70*10000/F62</f>
        <v>-0.4032015295933816</v>
      </c>
      <c r="G110">
        <f>AVERAGE(C110:E110)</f>
        <v>-0.2229626997588948</v>
      </c>
      <c r="H110">
        <f>STDEV(C110:E110)</f>
        <v>0.04608752787068151</v>
      </c>
      <c r="I110">
        <f>(B110*B4+C110*C4+D110*D4+E110*E4+F110*F4)/SUM(B4:F4)</f>
        <v>-0.2769859220031925</v>
      </c>
      <c r="K110">
        <f>EXP(AVERAGE(K103:K107))</f>
        <v>0.031991750652401126</v>
      </c>
    </row>
    <row r="111" spans="1:9" ht="12.75">
      <c r="A111" t="s">
        <v>75</v>
      </c>
      <c r="B111">
        <f>B71*10000/B62</f>
        <v>0.03731409210525942</v>
      </c>
      <c r="C111">
        <f>C71*10000/C62</f>
        <v>0.0011367221154459423</v>
      </c>
      <c r="D111">
        <f>D71*10000/D62</f>
        <v>-0.03895855586095416</v>
      </c>
      <c r="E111">
        <f>E71*10000/E62</f>
        <v>-0.03883747033748642</v>
      </c>
      <c r="F111">
        <f>F71*10000/F62</f>
        <v>-0.019835942664800713</v>
      </c>
      <c r="G111">
        <f>AVERAGE(C111:E111)</f>
        <v>-0.025553101360998212</v>
      </c>
      <c r="H111">
        <f>STDEV(C111:E111)</f>
        <v>0.023114144442933866</v>
      </c>
      <c r="I111">
        <f>(B111*B4+C111*C4+D111*D4+E111*E4+F111*F4)/SUM(B4:F4)</f>
        <v>-0.015660635146877308</v>
      </c>
    </row>
    <row r="112" spans="1:9" ht="12.75">
      <c r="A112" t="s">
        <v>76</v>
      </c>
      <c r="B112">
        <f>B72*10000/B62</f>
        <v>-0.020485666354013908</v>
      </c>
      <c r="C112">
        <f>C72*10000/C62</f>
        <v>-0.00027440973549093094</v>
      </c>
      <c r="D112">
        <f>D72*10000/D62</f>
        <v>-0.028118088858300912</v>
      </c>
      <c r="E112">
        <f>E72*10000/E62</f>
        <v>-0.014065608378625832</v>
      </c>
      <c r="F112">
        <f>F72*10000/F62</f>
        <v>-0.02158438740398924</v>
      </c>
      <c r="G112">
        <f>AVERAGE(C112:E112)</f>
        <v>-0.014152702324139226</v>
      </c>
      <c r="H112">
        <f>STDEV(C112:E112)</f>
        <v>0.013922043879761689</v>
      </c>
      <c r="I112">
        <f>(B112*B4+C112*C4+D112*D4+E112*E4+F112*F4)/SUM(B4:F4)</f>
        <v>-0.016059250800834098</v>
      </c>
    </row>
    <row r="113" spans="1:9" ht="12.75">
      <c r="A113" t="s">
        <v>77</v>
      </c>
      <c r="B113">
        <f>B73*10000/B62</f>
        <v>0.023593806429195664</v>
      </c>
      <c r="C113">
        <f>C73*10000/C62</f>
        <v>0.031120224343683483</v>
      </c>
      <c r="D113">
        <f>D73*10000/D62</f>
        <v>0.037312352323509226</v>
      </c>
      <c r="E113">
        <f>E73*10000/E62</f>
        <v>0.048875117702893406</v>
      </c>
      <c r="F113">
        <f>F73*10000/F62</f>
        <v>-0.00849803329042704</v>
      </c>
      <c r="G113">
        <f>AVERAGE(C113:E113)</f>
        <v>0.03910256479002871</v>
      </c>
      <c r="H113">
        <f>STDEV(C113:E113)</f>
        <v>0.009011809199915979</v>
      </c>
      <c r="I113">
        <f>(B113*B4+C113*C4+D113*D4+E113*E4+F113*F4)/SUM(B4:F4)</f>
        <v>0.030519346525691205</v>
      </c>
    </row>
    <row r="114" spans="1:11" ht="12.75">
      <c r="A114" t="s">
        <v>78</v>
      </c>
      <c r="B114">
        <f>B74*10000/B62</f>
        <v>-0.21451885652680128</v>
      </c>
      <c r="C114">
        <f>C74*10000/C62</f>
        <v>-0.18978616897485234</v>
      </c>
      <c r="D114">
        <f>D74*10000/D62</f>
        <v>-0.20828663407708228</v>
      </c>
      <c r="E114">
        <f>E74*10000/E62</f>
        <v>-0.1864922106682573</v>
      </c>
      <c r="F114">
        <f>F74*10000/F62</f>
        <v>-0.13996647631519235</v>
      </c>
      <c r="G114">
        <f>AVERAGE(C114:E114)</f>
        <v>-0.1948550045733973</v>
      </c>
      <c r="H114">
        <f>STDEV(C114:E114)</f>
        <v>0.011748150649127381</v>
      </c>
      <c r="I114">
        <f>(B114*B4+C114*C4+D114*D4+E114*E4+F114*F4)/SUM(B4:F4)</f>
        <v>-0.1904079291321623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0.0075499299536155124</v>
      </c>
      <c r="C115">
        <f>C75*10000/C62</f>
        <v>0.004426756544760046</v>
      </c>
      <c r="D115">
        <f>D75*10000/D62</f>
        <v>0.0016106862472964952</v>
      </c>
      <c r="E115">
        <f>E75*10000/E62</f>
        <v>0.006517747010200663</v>
      </c>
      <c r="F115">
        <f>F75*10000/F62</f>
        <v>-0.008772753540457652</v>
      </c>
      <c r="G115">
        <f>AVERAGE(C115:E115)</f>
        <v>0.004185063267419068</v>
      </c>
      <c r="H115">
        <f>STDEV(C115:E115)</f>
        <v>0.0024624424994184697</v>
      </c>
      <c r="I115">
        <f>(B115*B4+C115*C4+D115*D4+E115*E4+F115*F4)/SUM(B4:F4)</f>
        <v>0.002950712551576393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47.57333337322621</v>
      </c>
      <c r="C122">
        <f>C82*10000/C62</f>
        <v>14.808724304442654</v>
      </c>
      <c r="D122">
        <f>D82*10000/D62</f>
        <v>0.20227073732687414</v>
      </c>
      <c r="E122">
        <f>E82*10000/E62</f>
        <v>-25.85935839888639</v>
      </c>
      <c r="F122">
        <f>F82*10000/F62</f>
        <v>-31.15192127579677</v>
      </c>
      <c r="G122">
        <f>AVERAGE(C122:E122)</f>
        <v>-3.616121119038954</v>
      </c>
      <c r="H122">
        <f>STDEV(C122:E122)</f>
        <v>20.601172902720208</v>
      </c>
      <c r="I122">
        <f>(B122*B4+C122*C4+D122*D4+E122*E4+F122*F4)/SUM(B4:F4)</f>
        <v>0.15435251796897678</v>
      </c>
    </row>
    <row r="123" spans="1:9" ht="12.75">
      <c r="A123" t="s">
        <v>82</v>
      </c>
      <c r="B123">
        <f>B83*10000/B62</f>
        <v>2.6374659299302943</v>
      </c>
      <c r="C123">
        <f>C83*10000/C62</f>
        <v>2.5984009250239213</v>
      </c>
      <c r="D123">
        <f>D83*10000/D62</f>
        <v>2.166236469927886</v>
      </c>
      <c r="E123">
        <f>E83*10000/E62</f>
        <v>3.7841747395339502</v>
      </c>
      <c r="F123">
        <f>F83*10000/F62</f>
        <v>4.580039395319572</v>
      </c>
      <c r="G123">
        <f>AVERAGE(C123:E123)</f>
        <v>2.849604044828586</v>
      </c>
      <c r="H123">
        <f>STDEV(C123:E123)</f>
        <v>0.8377101626539247</v>
      </c>
      <c r="I123">
        <f>(B123*B4+C123*C4+D123*D4+E123*E4+F123*F4)/SUM(B4:F4)</f>
        <v>3.0491100508628453</v>
      </c>
    </row>
    <row r="124" spans="1:9" ht="12.75">
      <c r="A124" t="s">
        <v>83</v>
      </c>
      <c r="B124">
        <f>B84*10000/B62</f>
        <v>2.367620662801804</v>
      </c>
      <c r="C124">
        <f>C84*10000/C62</f>
        <v>3.6308259267477805</v>
      </c>
      <c r="D124">
        <f>D84*10000/D62</f>
        <v>3.6417929900855825</v>
      </c>
      <c r="E124">
        <f>E84*10000/E62</f>
        <v>8.08698624804815</v>
      </c>
      <c r="F124">
        <f>F84*10000/F62</f>
        <v>2.4079747490820873</v>
      </c>
      <c r="G124">
        <f>AVERAGE(C124:E124)</f>
        <v>5.119868388293837</v>
      </c>
      <c r="H124">
        <f>STDEV(C124:E124)</f>
        <v>2.56960529349827</v>
      </c>
      <c r="I124">
        <f>(B124*B4+C124*C4+D124*D4+E124*E4+F124*F4)/SUM(B4:F4)</f>
        <v>4.359780161498924</v>
      </c>
    </row>
    <row r="125" spans="1:9" ht="12.75">
      <c r="A125" t="s">
        <v>84</v>
      </c>
      <c r="B125">
        <f>B85*10000/B62</f>
        <v>0.539443150628937</v>
      </c>
      <c r="C125">
        <f>C85*10000/C62</f>
        <v>0.9047963385962923</v>
      </c>
      <c r="D125">
        <f>D85*10000/D62</f>
        <v>1.4630238482253652</v>
      </c>
      <c r="E125">
        <f>E85*10000/E62</f>
        <v>1.3495867334319276</v>
      </c>
      <c r="F125">
        <f>F85*10000/F62</f>
        <v>-0.7310643261767045</v>
      </c>
      <c r="G125">
        <f>AVERAGE(C125:E125)</f>
        <v>1.2391356400845284</v>
      </c>
      <c r="H125">
        <f>STDEV(C125:E125)</f>
        <v>0.29504926900925504</v>
      </c>
      <c r="I125">
        <f>(B125*B4+C125*C4+D125*D4+E125*E4+F125*F4)/SUM(B4:F4)</f>
        <v>0.8754247709629916</v>
      </c>
    </row>
    <row r="126" spans="1:9" ht="12.75">
      <c r="A126" t="s">
        <v>85</v>
      </c>
      <c r="B126">
        <f>B86*10000/B62</f>
        <v>0.7294324231319214</v>
      </c>
      <c r="C126">
        <f>C86*10000/C62</f>
        <v>-0.05050583505190875</v>
      </c>
      <c r="D126">
        <f>D86*10000/D62</f>
        <v>-0.4758945228135753</v>
      </c>
      <c r="E126">
        <f>E86*10000/E62</f>
        <v>-0.13055527228342229</v>
      </c>
      <c r="F126">
        <f>F86*10000/F62</f>
        <v>3.0021819801856626</v>
      </c>
      <c r="G126">
        <f>AVERAGE(C126:E126)</f>
        <v>-0.21898521004963545</v>
      </c>
      <c r="H126">
        <f>STDEV(C126:E126)</f>
        <v>0.22606143930113426</v>
      </c>
      <c r="I126">
        <f>(B126*B4+C126*C4+D126*D4+E126*E4+F126*F4)/SUM(B4:F4)</f>
        <v>0.3472637617555377</v>
      </c>
    </row>
    <row r="127" spans="1:9" ht="12.75">
      <c r="A127" t="s">
        <v>86</v>
      </c>
      <c r="B127">
        <f>B87*10000/B62</f>
        <v>-0.04073285312211408</v>
      </c>
      <c r="C127">
        <f>C87*10000/C62</f>
        <v>0.11901619350037734</v>
      </c>
      <c r="D127">
        <f>D87*10000/D62</f>
        <v>0.2185880423307529</v>
      </c>
      <c r="E127">
        <f>E87*10000/E62</f>
        <v>-0.2347643644631914</v>
      </c>
      <c r="F127">
        <f>F87*10000/F62</f>
        <v>0.011046889652295323</v>
      </c>
      <c r="G127">
        <f>AVERAGE(C127:E127)</f>
        <v>0.03427995712264628</v>
      </c>
      <c r="H127">
        <f>STDEV(C127:E127)</f>
        <v>0.23825883719825067</v>
      </c>
      <c r="I127">
        <f>(B127*B4+C127*C4+D127*D4+E127*E4+F127*F4)/SUM(B4:F4)</f>
        <v>0.020253585347876024</v>
      </c>
    </row>
    <row r="128" spans="1:9" ht="12.75">
      <c r="A128" t="s">
        <v>87</v>
      </c>
      <c r="B128">
        <f>B88*10000/B62</f>
        <v>0.26771683893417825</v>
      </c>
      <c r="C128">
        <f>C88*10000/C62</f>
        <v>0.11876432989846829</v>
      </c>
      <c r="D128">
        <f>D88*10000/D62</f>
        <v>0.15710343080645425</v>
      </c>
      <c r="E128">
        <f>E88*10000/E62</f>
        <v>0.0633968069046873</v>
      </c>
      <c r="F128">
        <f>F88*10000/F62</f>
        <v>0.014010246999942919</v>
      </c>
      <c r="G128">
        <f>AVERAGE(C128:E128)</f>
        <v>0.11308818920320328</v>
      </c>
      <c r="H128">
        <f>STDEV(C128:E128)</f>
        <v>0.04711047410779406</v>
      </c>
      <c r="I128">
        <f>(B128*B4+C128*C4+D128*D4+E128*E4+F128*F4)/SUM(B4:F4)</f>
        <v>0.12235973385694483</v>
      </c>
    </row>
    <row r="129" spans="1:9" ht="12.75">
      <c r="A129" t="s">
        <v>88</v>
      </c>
      <c r="B129">
        <f>B89*10000/B62</f>
        <v>0.033352090572508104</v>
      </c>
      <c r="C129">
        <f>C89*10000/C62</f>
        <v>0.13287429586404276</v>
      </c>
      <c r="D129">
        <f>D89*10000/D62</f>
        <v>0.012326771238445531</v>
      </c>
      <c r="E129">
        <f>E89*10000/E62</f>
        <v>0.037178578694681746</v>
      </c>
      <c r="F129">
        <f>F89*10000/F62</f>
        <v>0.052344621202644576</v>
      </c>
      <c r="G129">
        <f>AVERAGE(C129:E129)</f>
        <v>0.060793215265723344</v>
      </c>
      <c r="H129">
        <f>STDEV(C129:E129)</f>
        <v>0.06364876054273581</v>
      </c>
      <c r="I129">
        <f>(B129*B4+C129*C4+D129*D4+E129*E4+F129*F4)/SUM(B4:F4)</f>
        <v>0.05568845174207664</v>
      </c>
    </row>
    <row r="130" spans="1:9" ht="12.75">
      <c r="A130" t="s">
        <v>89</v>
      </c>
      <c r="B130">
        <f>B90*10000/B62</f>
        <v>0.050229980304312326</v>
      </c>
      <c r="C130">
        <f>C90*10000/C62</f>
        <v>0.010829210894857676</v>
      </c>
      <c r="D130">
        <f>D90*10000/D62</f>
        <v>-0.04575061922276382</v>
      </c>
      <c r="E130">
        <f>E90*10000/E62</f>
        <v>-0.040433355389123786</v>
      </c>
      <c r="F130">
        <f>F90*10000/F62</f>
        <v>0.4961432697716604</v>
      </c>
      <c r="G130">
        <f>AVERAGE(C130:E130)</f>
        <v>-0.025118254572343308</v>
      </c>
      <c r="H130">
        <f>STDEV(C130:E130)</f>
        <v>0.031244736017541255</v>
      </c>
      <c r="I130">
        <f>(B130*B4+C130*C4+D130*D4+E130*E4+F130*F4)/SUM(B4:F4)</f>
        <v>0.055161984453672354</v>
      </c>
    </row>
    <row r="131" spans="1:9" ht="12.75">
      <c r="A131" t="s">
        <v>90</v>
      </c>
      <c r="B131">
        <f>B91*10000/B62</f>
        <v>0.0031598187074672866</v>
      </c>
      <c r="C131">
        <f>C91*10000/C62</f>
        <v>0.032587512460739446</v>
      </c>
      <c r="D131">
        <f>D91*10000/D62</f>
        <v>-0.019013349911518852</v>
      </c>
      <c r="E131">
        <f>E91*10000/E62</f>
        <v>-0.035268572651135796</v>
      </c>
      <c r="F131">
        <f>F91*10000/F62</f>
        <v>0.01683796614754251</v>
      </c>
      <c r="G131">
        <f>AVERAGE(C131:E131)</f>
        <v>-0.0072314700339717345</v>
      </c>
      <c r="H131">
        <f>STDEV(C131:E131)</f>
        <v>0.0354291065617555</v>
      </c>
      <c r="I131">
        <f>(B131*B4+C131*C4+D131*D4+E131*E4+F131*F4)/SUM(B4:F4)</f>
        <v>-0.0025209232218214492</v>
      </c>
    </row>
    <row r="132" spans="1:9" ht="12.75">
      <c r="A132" t="s">
        <v>91</v>
      </c>
      <c r="B132">
        <f>B92*10000/B62</f>
        <v>0.02179893500547513</v>
      </c>
      <c r="C132">
        <f>C92*10000/C62</f>
        <v>0.015637278519242445</v>
      </c>
      <c r="D132">
        <f>D92*10000/D62</f>
        <v>-0.0003310510989077724</v>
      </c>
      <c r="E132">
        <f>E92*10000/E62</f>
        <v>-0.051130347293021475</v>
      </c>
      <c r="F132">
        <f>F92*10000/F62</f>
        <v>-0.04029746198332734</v>
      </c>
      <c r="G132">
        <f>AVERAGE(C132:E132)</f>
        <v>-0.0119413732908956</v>
      </c>
      <c r="H132">
        <f>STDEV(C132:E132)</f>
        <v>0.034865149507824385</v>
      </c>
      <c r="I132">
        <f>(B132*B4+C132*C4+D132*D4+E132*E4+F132*F4)/SUM(B4:F4)</f>
        <v>-0.010816492510645712</v>
      </c>
    </row>
    <row r="133" spans="1:9" ht="12.75">
      <c r="A133" t="s">
        <v>92</v>
      </c>
      <c r="B133">
        <f>B93*10000/B62</f>
        <v>0.0823658317155872</v>
      </c>
      <c r="C133">
        <f>C93*10000/C62</f>
        <v>0.08345099507688787</v>
      </c>
      <c r="D133">
        <f>D93*10000/D62</f>
        <v>0.07294296778792579</v>
      </c>
      <c r="E133">
        <f>E93*10000/E62</f>
        <v>0.06448631131465746</v>
      </c>
      <c r="F133">
        <f>F93*10000/F62</f>
        <v>0.035354504129769725</v>
      </c>
      <c r="G133">
        <f>AVERAGE(C133:E133)</f>
        <v>0.0736267580598237</v>
      </c>
      <c r="H133">
        <f>STDEV(C133:E133)</f>
        <v>0.009500814933589067</v>
      </c>
      <c r="I133">
        <f>(B133*B4+C133*C4+D133*D4+E133*E4+F133*F4)/SUM(B4:F4)</f>
        <v>0.06980485442692892</v>
      </c>
    </row>
    <row r="134" spans="1:9" ht="12.75">
      <c r="A134" t="s">
        <v>93</v>
      </c>
      <c r="B134">
        <f>B94*10000/B62</f>
        <v>-0.004050394174963798</v>
      </c>
      <c r="C134">
        <f>C94*10000/C62</f>
        <v>0.00042635933474247155</v>
      </c>
      <c r="D134">
        <f>D94*10000/D62</f>
        <v>-0.0015815749490271172</v>
      </c>
      <c r="E134">
        <f>E94*10000/E62</f>
        <v>-0.0017949682239778704</v>
      </c>
      <c r="F134">
        <f>F94*10000/F62</f>
        <v>-0.002453063391247872</v>
      </c>
      <c r="G134">
        <f>AVERAGE(C134:E134)</f>
        <v>-0.0009833946127541721</v>
      </c>
      <c r="H134">
        <f>STDEV(C134:E134)</f>
        <v>0.001225536134436814</v>
      </c>
      <c r="I134">
        <f>(B134*B4+C134*C4+D134*D4+E134*E4+F134*F4)/SUM(B4:F4)</f>
        <v>-0.001624321431387635</v>
      </c>
    </row>
    <row r="135" spans="1:9" ht="12.75">
      <c r="A135" t="s">
        <v>94</v>
      </c>
      <c r="B135">
        <f>B95*10000/B62</f>
        <v>0.0012810627612074162</v>
      </c>
      <c r="C135">
        <f>C95*10000/C62</f>
        <v>0.0014746358528560924</v>
      </c>
      <c r="D135">
        <f>D95*10000/D62</f>
        <v>-0.0018803247909134158</v>
      </c>
      <c r="E135">
        <f>E95*10000/E62</f>
        <v>0.00036101706673458047</v>
      </c>
      <c r="F135">
        <f>F95*10000/F62</f>
        <v>0.00880580430514549</v>
      </c>
      <c r="G135">
        <f>AVERAGE(C135:E135)</f>
        <v>-1.4890623774247647E-05</v>
      </c>
      <c r="H135">
        <f>STDEV(C135:E135)</f>
        <v>0.001708777391630735</v>
      </c>
      <c r="I135">
        <f>(B135*B4+C135*C4+D135*D4+E135*E4+F135*F4)/SUM(B4:F4)</f>
        <v>0.001346871298770068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2006-01-09T13:47:57Z</cp:lastPrinted>
  <dcterms:created xsi:type="dcterms:W3CDTF">2006-01-09T13:47:57Z</dcterms:created>
  <dcterms:modified xsi:type="dcterms:W3CDTF">2006-01-09T17:23:08Z</dcterms:modified>
  <cp:category/>
  <cp:version/>
  <cp:contentType/>
  <cp:contentStatus/>
</cp:coreProperties>
</file>