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<sst xmlns="http://schemas.openxmlformats.org/spreadsheetml/2006/main" count="204" uniqueCount="98">
  <si>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16/01/2006       14:30:07</t>
  </si>
  <si>
    <t>LISSNER</t>
  </si>
  <si>
    <t>HCMQAP783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</si>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</sst>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6461533"/>
        <c:axId val="12673338"/>
      </c:lineChart>
      <c:catAx>
        <c:axId val="164615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73338"/>
        <c:crosses val="autoZero"/>
        <c:auto val="1"/>
        <c:lblOffset val="100"/>
        <c:noMultiLvlLbl val="0"/>
      </c:catAx>
      <c:valAx>
        <c:axId val="12673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6153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-0.002269</v>
      </c>
      <c r="C4" s="12">
        <v>-0.003757</v>
      </c>
      <c r="D4" s="12">
        <v>-0.003755</v>
      </c>
      <c r="E4" s="12">
        <v>-0.003756</v>
      </c>
      <c r="F4" s="24">
        <v>-0.002076</v>
      </c>
      <c r="G4" s="34">
        <v>-0.011708</v>
      </c>
    </row>
    <row r="5" spans="1:7" ht="12.75" thickBot="1">
      <c r="A5" s="44" t="s">
        <v>13</v>
      </c>
      <c r="B5" s="45">
        <v>7.118956</v>
      </c>
      <c r="C5" s="46">
        <v>2.028744</v>
      </c>
      <c r="D5" s="46">
        <v>-1.272775</v>
      </c>
      <c r="E5" s="46">
        <v>-3.610898</v>
      </c>
      <c r="F5" s="47">
        <v>-2.586065</v>
      </c>
      <c r="G5" s="48">
        <v>4.230143</v>
      </c>
    </row>
    <row r="6" spans="1:7" ht="12.75" thickTop="1">
      <c r="A6" s="6" t="s">
        <v>14</v>
      </c>
      <c r="B6" s="39">
        <v>6.484213</v>
      </c>
      <c r="C6" s="40">
        <v>-8.947861</v>
      </c>
      <c r="D6" s="40">
        <v>22.17837</v>
      </c>
      <c r="E6" s="40">
        <v>-64.44647</v>
      </c>
      <c r="F6" s="41">
        <v>85.60526</v>
      </c>
      <c r="G6" s="42">
        <v>-0.002162054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0.7000239</v>
      </c>
      <c r="C8" s="13">
        <v>-0.45119</v>
      </c>
      <c r="D8" s="13">
        <v>0.2177092</v>
      </c>
      <c r="E8" s="13">
        <v>-0.6508164</v>
      </c>
      <c r="F8" s="25">
        <v>-4.040657</v>
      </c>
      <c r="G8" s="35">
        <v>-0.6481785</v>
      </c>
    </row>
    <row r="9" spans="1:7" ht="12">
      <c r="A9" s="20" t="s">
        <v>17</v>
      </c>
      <c r="B9" s="29">
        <v>0.3098785</v>
      </c>
      <c r="C9" s="13">
        <v>-0.2960179</v>
      </c>
      <c r="D9" s="13">
        <v>-0.1332744</v>
      </c>
      <c r="E9" s="13">
        <v>0.5560438</v>
      </c>
      <c r="F9" s="25">
        <v>0.6673764</v>
      </c>
      <c r="G9" s="35">
        <v>0.1642826</v>
      </c>
    </row>
    <row r="10" spans="1:7" ht="12">
      <c r="A10" s="20" t="s">
        <v>18</v>
      </c>
      <c r="B10" s="29">
        <v>-0.7230569</v>
      </c>
      <c r="C10" s="13">
        <v>-0.2788842</v>
      </c>
      <c r="D10" s="13">
        <v>-0.2801927</v>
      </c>
      <c r="E10" s="13">
        <v>0.2131177</v>
      </c>
      <c r="F10" s="25">
        <v>0.1605053</v>
      </c>
      <c r="G10" s="35">
        <v>-0.1669689</v>
      </c>
    </row>
    <row r="11" spans="1:7" ht="12">
      <c r="A11" s="21" t="s">
        <v>19</v>
      </c>
      <c r="B11" s="31">
        <v>1.983053</v>
      </c>
      <c r="C11" s="15">
        <v>0.8503896</v>
      </c>
      <c r="D11" s="15">
        <v>1.140743</v>
      </c>
      <c r="E11" s="15">
        <v>0.7595398</v>
      </c>
      <c r="F11" s="27">
        <v>13.27161</v>
      </c>
      <c r="G11" s="37">
        <v>2.714206</v>
      </c>
    </row>
    <row r="12" spans="1:7" ht="12">
      <c r="A12" s="20" t="s">
        <v>20</v>
      </c>
      <c r="B12" s="29">
        <v>-0.05142108</v>
      </c>
      <c r="C12" s="13">
        <v>-0.3362767</v>
      </c>
      <c r="D12" s="13">
        <v>0.0130441</v>
      </c>
      <c r="E12" s="13">
        <v>-0.008061846</v>
      </c>
      <c r="F12" s="25">
        <v>-0.3442509</v>
      </c>
      <c r="G12" s="35">
        <v>-0.1329582</v>
      </c>
    </row>
    <row r="13" spans="1:7" ht="12">
      <c r="A13" s="20" t="s">
        <v>21</v>
      </c>
      <c r="B13" s="29">
        <v>0.01379615</v>
      </c>
      <c r="C13" s="13">
        <v>-0.04811938</v>
      </c>
      <c r="D13" s="13">
        <v>0.01375795</v>
      </c>
      <c r="E13" s="13">
        <v>0.1755391</v>
      </c>
      <c r="F13" s="25">
        <v>0.11056</v>
      </c>
      <c r="G13" s="35">
        <v>0.0506646</v>
      </c>
    </row>
    <row r="14" spans="1:7" ht="12">
      <c r="A14" s="20" t="s">
        <v>22</v>
      </c>
      <c r="B14" s="29">
        <v>-0.06525003</v>
      </c>
      <c r="C14" s="13">
        <v>-0.0380382</v>
      </c>
      <c r="D14" s="13">
        <v>0.1122829</v>
      </c>
      <c r="E14" s="13">
        <v>0.05210652</v>
      </c>
      <c r="F14" s="25">
        <v>0.1184955</v>
      </c>
      <c r="G14" s="35">
        <v>0.03665859</v>
      </c>
    </row>
    <row r="15" spans="1:7" ht="12">
      <c r="A15" s="21" t="s">
        <v>23</v>
      </c>
      <c r="B15" s="31">
        <v>-0.3997755</v>
      </c>
      <c r="C15" s="15">
        <v>-0.2052887</v>
      </c>
      <c r="D15" s="15">
        <v>-0.1694511</v>
      </c>
      <c r="E15" s="15">
        <v>-0.1994644</v>
      </c>
      <c r="F15" s="27">
        <v>-0.3483833</v>
      </c>
      <c r="G15" s="37">
        <v>-0.2425523</v>
      </c>
    </row>
    <row r="16" spans="1:7" ht="12">
      <c r="A16" s="20" t="s">
        <v>24</v>
      </c>
      <c r="B16" s="29">
        <v>-0.02797991</v>
      </c>
      <c r="C16" s="13">
        <v>-0.014347</v>
      </c>
      <c r="D16" s="13">
        <v>-0.03137315</v>
      </c>
      <c r="E16" s="13">
        <v>-0.01235465</v>
      </c>
      <c r="F16" s="25">
        <v>-0.09152093</v>
      </c>
      <c r="G16" s="35">
        <v>-0.03020214</v>
      </c>
    </row>
    <row r="17" spans="1:7" ht="12">
      <c r="A17" s="20" t="s">
        <v>25</v>
      </c>
      <c r="B17" s="29">
        <v>-0.01525721</v>
      </c>
      <c r="C17" s="13">
        <v>-0.01913902</v>
      </c>
      <c r="D17" s="13">
        <v>-0.01128172</v>
      </c>
      <c r="E17" s="13">
        <v>-0.02343828</v>
      </c>
      <c r="F17" s="25">
        <v>-0.04343614</v>
      </c>
      <c r="G17" s="35">
        <v>-0.02094971</v>
      </c>
    </row>
    <row r="18" spans="1:7" ht="12">
      <c r="A18" s="20" t="s">
        <v>26</v>
      </c>
      <c r="B18" s="29">
        <v>0.01673644</v>
      </c>
      <c r="C18" s="13">
        <v>0.03157527</v>
      </c>
      <c r="D18" s="13">
        <v>0.0174235</v>
      </c>
      <c r="E18" s="13">
        <v>0.03167388</v>
      </c>
      <c r="F18" s="25">
        <v>-0.0132833</v>
      </c>
      <c r="G18" s="35">
        <v>0.02007987</v>
      </c>
    </row>
    <row r="19" spans="1:7" ht="12">
      <c r="A19" s="21" t="s">
        <v>27</v>
      </c>
      <c r="B19" s="31">
        <v>-0.1990474</v>
      </c>
      <c r="C19" s="15">
        <v>-0.1872384</v>
      </c>
      <c r="D19" s="15">
        <v>-0.1966648</v>
      </c>
      <c r="E19" s="15">
        <v>-0.1958399</v>
      </c>
      <c r="F19" s="27">
        <v>-0.1588436</v>
      </c>
      <c r="G19" s="37">
        <v>-0.1895165</v>
      </c>
    </row>
    <row r="20" spans="1:7" ht="12.75" thickBot="1">
      <c r="A20" s="44" t="s">
        <v>28</v>
      </c>
      <c r="B20" s="45">
        <v>-9.581709E-05</v>
      </c>
      <c r="C20" s="46">
        <v>-0.0008163159</v>
      </c>
      <c r="D20" s="46">
        <v>-0.004382562</v>
      </c>
      <c r="E20" s="46">
        <v>-0.006181466</v>
      </c>
      <c r="F20" s="47">
        <v>-0.007457233</v>
      </c>
      <c r="G20" s="48">
        <v>-0.003742909</v>
      </c>
    </row>
    <row r="21" spans="1:7" ht="12.75" thickTop="1">
      <c r="A21" s="6" t="s">
        <v>29</v>
      </c>
      <c r="B21" s="39">
        <v>-59.72226</v>
      </c>
      <c r="C21" s="40">
        <v>62.52425</v>
      </c>
      <c r="D21" s="40">
        <v>-20.2659</v>
      </c>
      <c r="E21" s="40">
        <v>-24.02367</v>
      </c>
      <c r="F21" s="41">
        <v>32.24771</v>
      </c>
      <c r="G21" s="43">
        <v>-0.0001225115</v>
      </c>
    </row>
    <row r="22" spans="1:7" ht="12">
      <c r="A22" s="20" t="s">
        <v>30</v>
      </c>
      <c r="B22" s="29">
        <v>142.3887</v>
      </c>
      <c r="C22" s="13">
        <v>40.57511</v>
      </c>
      <c r="D22" s="13">
        <v>-25.45555</v>
      </c>
      <c r="E22" s="13">
        <v>-72.21921</v>
      </c>
      <c r="F22" s="25">
        <v>-51.72176</v>
      </c>
      <c r="G22" s="36">
        <v>0</v>
      </c>
    </row>
    <row r="23" spans="1:7" ht="12">
      <c r="A23" s="20" t="s">
        <v>31</v>
      </c>
      <c r="B23" s="29">
        <v>5.12001</v>
      </c>
      <c r="C23" s="13">
        <v>1.492171</v>
      </c>
      <c r="D23" s="13">
        <v>2.094334</v>
      </c>
      <c r="E23" s="13">
        <v>0.9876202</v>
      </c>
      <c r="F23" s="25">
        <v>10.5948</v>
      </c>
      <c r="G23" s="35">
        <v>3.252896</v>
      </c>
    </row>
    <row r="24" spans="1:7" ht="12">
      <c r="A24" s="20" t="s">
        <v>32</v>
      </c>
      <c r="B24" s="29">
        <v>5.724216</v>
      </c>
      <c r="C24" s="13">
        <v>1.548898</v>
      </c>
      <c r="D24" s="13">
        <v>1.122162</v>
      </c>
      <c r="E24" s="13">
        <v>0.225577</v>
      </c>
      <c r="F24" s="25">
        <v>6.003524</v>
      </c>
      <c r="G24" s="35">
        <v>2.326837</v>
      </c>
    </row>
    <row r="25" spans="1:7" ht="12">
      <c r="A25" s="20" t="s">
        <v>33</v>
      </c>
      <c r="B25" s="29">
        <v>0.476377</v>
      </c>
      <c r="C25" s="13">
        <v>-0.253587</v>
      </c>
      <c r="D25" s="13">
        <v>-0.3652375</v>
      </c>
      <c r="E25" s="13">
        <v>-0.1644255</v>
      </c>
      <c r="F25" s="25">
        <v>-0.6936401</v>
      </c>
      <c r="G25" s="35">
        <v>-0.211403</v>
      </c>
    </row>
    <row r="26" spans="1:7" ht="12">
      <c r="A26" s="21" t="s">
        <v>34</v>
      </c>
      <c r="B26" s="31">
        <v>1.243843</v>
      </c>
      <c r="C26" s="15">
        <v>-0.1399355</v>
      </c>
      <c r="D26" s="15">
        <v>-0.7272056</v>
      </c>
      <c r="E26" s="15">
        <v>-0.6424341</v>
      </c>
      <c r="F26" s="27">
        <v>2.037794</v>
      </c>
      <c r="G26" s="37">
        <v>0.08845365</v>
      </c>
    </row>
    <row r="27" spans="1:7" ht="12">
      <c r="A27" s="20" t="s">
        <v>35</v>
      </c>
      <c r="B27" s="29">
        <v>-0.004473326</v>
      </c>
      <c r="C27" s="13">
        <v>0.00153906</v>
      </c>
      <c r="D27" s="13">
        <v>0.1021982</v>
      </c>
      <c r="E27" s="13">
        <v>0.08294662</v>
      </c>
      <c r="F27" s="25">
        <v>0.4262243</v>
      </c>
      <c r="G27" s="35">
        <v>0.1009206</v>
      </c>
    </row>
    <row r="28" spans="1:7" ht="12">
      <c r="A28" s="20" t="s">
        <v>36</v>
      </c>
      <c r="B28" s="29">
        <v>0.534558</v>
      </c>
      <c r="C28" s="13">
        <v>-0.3571755</v>
      </c>
      <c r="D28" s="13">
        <v>-0.08192664</v>
      </c>
      <c r="E28" s="13">
        <v>-0.1971423</v>
      </c>
      <c r="F28" s="25">
        <v>0.4545883</v>
      </c>
      <c r="G28" s="35">
        <v>-0.01497268</v>
      </c>
    </row>
    <row r="29" spans="1:7" ht="12">
      <c r="A29" s="20" t="s">
        <v>37</v>
      </c>
      <c r="B29" s="29">
        <v>0.005297455</v>
      </c>
      <c r="C29" s="13">
        <v>-0.01791647</v>
      </c>
      <c r="D29" s="13">
        <v>0.01843823</v>
      </c>
      <c r="E29" s="13">
        <v>0.09482609</v>
      </c>
      <c r="F29" s="25">
        <v>0.03678225</v>
      </c>
      <c r="G29" s="35">
        <v>0.02859567</v>
      </c>
    </row>
    <row r="30" spans="1:7" ht="12">
      <c r="A30" s="21" t="s">
        <v>38</v>
      </c>
      <c r="B30" s="31">
        <v>0.07506727</v>
      </c>
      <c r="C30" s="15">
        <v>0.04660529</v>
      </c>
      <c r="D30" s="15">
        <v>-0.01518715</v>
      </c>
      <c r="E30" s="15">
        <v>-0.06184708</v>
      </c>
      <c r="F30" s="27">
        <v>0.3305524</v>
      </c>
      <c r="G30" s="37">
        <v>0.04754436</v>
      </c>
    </row>
    <row r="31" spans="1:7" ht="12">
      <c r="A31" s="20" t="s">
        <v>39</v>
      </c>
      <c r="B31" s="29">
        <v>0.01287377</v>
      </c>
      <c r="C31" s="13">
        <v>-0.006495391</v>
      </c>
      <c r="D31" s="13">
        <v>0.005886101</v>
      </c>
      <c r="E31" s="13">
        <v>0.05628701</v>
      </c>
      <c r="F31" s="25">
        <v>0.02178363</v>
      </c>
      <c r="G31" s="35">
        <v>0.01816289</v>
      </c>
    </row>
    <row r="32" spans="1:7" ht="12">
      <c r="A32" s="20" t="s">
        <v>40</v>
      </c>
      <c r="B32" s="29">
        <v>0.02832014</v>
      </c>
      <c r="C32" s="13">
        <v>-0.03806034</v>
      </c>
      <c r="D32" s="13">
        <v>0.001077279</v>
      </c>
      <c r="E32" s="13">
        <v>-0.01365007</v>
      </c>
      <c r="F32" s="25">
        <v>0.03490298</v>
      </c>
      <c r="G32" s="35">
        <v>-0.003427425</v>
      </c>
    </row>
    <row r="33" spans="1:7" ht="12">
      <c r="A33" s="20" t="s">
        <v>41</v>
      </c>
      <c r="B33" s="29">
        <v>0.09205219</v>
      </c>
      <c r="C33" s="13">
        <v>0.06623848</v>
      </c>
      <c r="D33" s="13">
        <v>0.08951031</v>
      </c>
      <c r="E33" s="13">
        <v>0.08878978</v>
      </c>
      <c r="F33" s="25">
        <v>0.04628857</v>
      </c>
      <c r="G33" s="35">
        <v>0.07835932</v>
      </c>
    </row>
    <row r="34" spans="1:7" ht="12">
      <c r="A34" s="21" t="s">
        <v>42</v>
      </c>
      <c r="B34" s="31">
        <v>-0.01853541</v>
      </c>
      <c r="C34" s="15">
        <v>-0.007340826</v>
      </c>
      <c r="D34" s="15">
        <v>0.003263041</v>
      </c>
      <c r="E34" s="15">
        <v>0.01136563</v>
      </c>
      <c r="F34" s="27">
        <v>-0.00745261</v>
      </c>
      <c r="G34" s="37">
        <v>-0.001920569</v>
      </c>
    </row>
    <row r="35" spans="1:7" ht="12.75" thickBot="1">
      <c r="A35" s="22" t="s">
        <v>43</v>
      </c>
      <c r="B35" s="32">
        <v>0.00403583</v>
      </c>
      <c r="C35" s="16">
        <v>-0.004459509</v>
      </c>
      <c r="D35" s="16">
        <v>-0.002417985</v>
      </c>
      <c r="E35" s="16">
        <v>0.005107298</v>
      </c>
      <c r="F35" s="28">
        <v>0.00350136</v>
      </c>
      <c r="G35" s="38">
        <v>0.0006262873</v>
      </c>
    </row>
    <row r="36" spans="1:7" ht="12">
      <c r="A36" s="4" t="s">
        <v>44</v>
      </c>
      <c r="B36" s="3">
        <v>19.63806</v>
      </c>
      <c r="C36" s="3">
        <v>19.64111</v>
      </c>
      <c r="D36" s="3">
        <v>19.65637</v>
      </c>
      <c r="E36" s="3">
        <v>19.66553</v>
      </c>
      <c r="F36" s="3">
        <v>19.68689</v>
      </c>
      <c r="G36" s="3"/>
    </row>
    <row r="37" spans="1:6" ht="12">
      <c r="A37" s="4" t="s">
        <v>45</v>
      </c>
      <c r="B37" s="2">
        <v>-0.3779094</v>
      </c>
      <c r="C37" s="2">
        <v>-0.336202</v>
      </c>
      <c r="D37" s="2">
        <v>-0.3163656</v>
      </c>
      <c r="E37" s="2">
        <v>-0.3097534</v>
      </c>
      <c r="F37" s="2">
        <v>-0.3163656</v>
      </c>
    </row>
    <row r="38" spans="1:7" ht="12">
      <c r="A38" s="4" t="s">
        <v>53</v>
      </c>
      <c r="B38" s="2">
        <v>0</v>
      </c>
      <c r="C38" s="2">
        <v>1.477984E-05</v>
      </c>
      <c r="D38" s="2">
        <v>-3.779068E-05</v>
      </c>
      <c r="E38" s="2">
        <v>0.0001092584</v>
      </c>
      <c r="F38" s="2">
        <v>-0.0001452415</v>
      </c>
      <c r="G38" s="2">
        <v>0.0001721832</v>
      </c>
    </row>
    <row r="39" spans="1:7" ht="12.75" thickBot="1">
      <c r="A39" s="4" t="s">
        <v>54</v>
      </c>
      <c r="B39" s="2">
        <v>0.0001016642</v>
      </c>
      <c r="C39" s="2">
        <v>-0.0001063512</v>
      </c>
      <c r="D39" s="2">
        <v>3.435583E-05</v>
      </c>
      <c r="E39" s="2">
        <v>4.16293E-05</v>
      </c>
      <c r="F39" s="2">
        <v>-5.557232E-05</v>
      </c>
      <c r="G39" s="2">
        <v>0.0007833901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3.117141</v>
      </c>
      <c r="F40" s="17" t="s">
        <v>48</v>
      </c>
      <c r="G40" s="8">
        <v>55.065547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0.002269</v>
      </c>
      <c r="C4">
        <v>0.003757</v>
      </c>
      <c r="D4">
        <v>0.003755</v>
      </c>
      <c r="E4">
        <v>0.003756</v>
      </c>
      <c r="F4">
        <v>0.002076</v>
      </c>
      <c r="G4">
        <v>0.011708</v>
      </c>
    </row>
    <row r="5" spans="1:7" ht="12.75">
      <c r="A5" t="s">
        <v>13</v>
      </c>
      <c r="B5">
        <v>7.118956</v>
      </c>
      <c r="C5">
        <v>2.028744</v>
      </c>
      <c r="D5">
        <v>-1.272775</v>
      </c>
      <c r="E5">
        <v>-3.610898</v>
      </c>
      <c r="F5">
        <v>-2.586065</v>
      </c>
      <c r="G5">
        <v>4.230143</v>
      </c>
    </row>
    <row r="6" spans="1:7" ht="12.75">
      <c r="A6" t="s">
        <v>14</v>
      </c>
      <c r="B6" s="49">
        <v>6.484213</v>
      </c>
      <c r="C6" s="49">
        <v>-8.947861</v>
      </c>
      <c r="D6" s="49">
        <v>22.17837</v>
      </c>
      <c r="E6" s="49">
        <v>-64.44647</v>
      </c>
      <c r="F6" s="49">
        <v>85.60526</v>
      </c>
      <c r="G6" s="49">
        <v>-0.002162054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0.7000239</v>
      </c>
      <c r="C8" s="49">
        <v>-0.45119</v>
      </c>
      <c r="D8" s="49">
        <v>0.2177092</v>
      </c>
      <c r="E8" s="49">
        <v>-0.6508164</v>
      </c>
      <c r="F8" s="49">
        <v>-4.040657</v>
      </c>
      <c r="G8" s="49">
        <v>-0.6481785</v>
      </c>
    </row>
    <row r="9" spans="1:7" ht="12.75">
      <c r="A9" t="s">
        <v>17</v>
      </c>
      <c r="B9" s="49">
        <v>0.3098785</v>
      </c>
      <c r="C9" s="49">
        <v>-0.2960179</v>
      </c>
      <c r="D9" s="49">
        <v>-0.1332744</v>
      </c>
      <c r="E9" s="49">
        <v>0.5560438</v>
      </c>
      <c r="F9" s="49">
        <v>0.6673764</v>
      </c>
      <c r="G9" s="49">
        <v>0.1642826</v>
      </c>
    </row>
    <row r="10" spans="1:7" ht="12.75">
      <c r="A10" t="s">
        <v>18</v>
      </c>
      <c r="B10" s="49">
        <v>-0.7230569</v>
      </c>
      <c r="C10" s="49">
        <v>-0.2788842</v>
      </c>
      <c r="D10" s="49">
        <v>-0.2801927</v>
      </c>
      <c r="E10" s="49">
        <v>0.2131177</v>
      </c>
      <c r="F10" s="49">
        <v>0.1605053</v>
      </c>
      <c r="G10" s="49">
        <v>-0.1669689</v>
      </c>
    </row>
    <row r="11" spans="1:7" ht="12.75">
      <c r="A11" t="s">
        <v>19</v>
      </c>
      <c r="B11" s="49">
        <v>1.983053</v>
      </c>
      <c r="C11" s="49">
        <v>0.8503896</v>
      </c>
      <c r="D11" s="49">
        <v>1.140743</v>
      </c>
      <c r="E11" s="49">
        <v>0.7595398</v>
      </c>
      <c r="F11" s="49">
        <v>13.27161</v>
      </c>
      <c r="G11" s="49">
        <v>2.714206</v>
      </c>
    </row>
    <row r="12" spans="1:7" ht="12.75">
      <c r="A12" t="s">
        <v>20</v>
      </c>
      <c r="B12" s="49">
        <v>-0.05142108</v>
      </c>
      <c r="C12" s="49">
        <v>-0.3362767</v>
      </c>
      <c r="D12" s="49">
        <v>0.0130441</v>
      </c>
      <c r="E12" s="49">
        <v>-0.008061846</v>
      </c>
      <c r="F12" s="49">
        <v>-0.3442509</v>
      </c>
      <c r="G12" s="49">
        <v>-0.1329582</v>
      </c>
    </row>
    <row r="13" spans="1:7" ht="12.75">
      <c r="A13" t="s">
        <v>21</v>
      </c>
      <c r="B13" s="49">
        <v>0.01379615</v>
      </c>
      <c r="C13" s="49">
        <v>-0.04811938</v>
      </c>
      <c r="D13" s="49">
        <v>0.01375795</v>
      </c>
      <c r="E13" s="49">
        <v>0.1755391</v>
      </c>
      <c r="F13" s="49">
        <v>0.11056</v>
      </c>
      <c r="G13" s="49">
        <v>0.0506646</v>
      </c>
    </row>
    <row r="14" spans="1:7" ht="12.75">
      <c r="A14" t="s">
        <v>22</v>
      </c>
      <c r="B14" s="49">
        <v>-0.06525003</v>
      </c>
      <c r="C14" s="49">
        <v>-0.0380382</v>
      </c>
      <c r="D14" s="49">
        <v>0.1122829</v>
      </c>
      <c r="E14" s="49">
        <v>0.05210652</v>
      </c>
      <c r="F14" s="49">
        <v>0.1184955</v>
      </c>
      <c r="G14" s="49">
        <v>0.03665859</v>
      </c>
    </row>
    <row r="15" spans="1:7" ht="12.75">
      <c r="A15" t="s">
        <v>23</v>
      </c>
      <c r="B15" s="49">
        <v>-0.3997755</v>
      </c>
      <c r="C15" s="49">
        <v>-0.2052887</v>
      </c>
      <c r="D15" s="49">
        <v>-0.1694511</v>
      </c>
      <c r="E15" s="49">
        <v>-0.1994644</v>
      </c>
      <c r="F15" s="49">
        <v>-0.3483833</v>
      </c>
      <c r="G15" s="49">
        <v>-0.2425523</v>
      </c>
    </row>
    <row r="16" spans="1:7" ht="12.75">
      <c r="A16" t="s">
        <v>24</v>
      </c>
      <c r="B16" s="49">
        <v>-0.02797991</v>
      </c>
      <c r="C16" s="49">
        <v>-0.014347</v>
      </c>
      <c r="D16" s="49">
        <v>-0.03137315</v>
      </c>
      <c r="E16" s="49">
        <v>-0.01235465</v>
      </c>
      <c r="F16" s="49">
        <v>-0.09152093</v>
      </c>
      <c r="G16" s="49">
        <v>-0.03020214</v>
      </c>
    </row>
    <row r="17" spans="1:7" ht="12.75">
      <c r="A17" t="s">
        <v>25</v>
      </c>
      <c r="B17" s="49">
        <v>-0.01525721</v>
      </c>
      <c r="C17" s="49">
        <v>-0.01913902</v>
      </c>
      <c r="D17" s="49">
        <v>-0.01128172</v>
      </c>
      <c r="E17" s="49">
        <v>-0.02343828</v>
      </c>
      <c r="F17" s="49">
        <v>-0.04343614</v>
      </c>
      <c r="G17" s="49">
        <v>-0.02094971</v>
      </c>
    </row>
    <row r="18" spans="1:7" ht="12.75">
      <c r="A18" t="s">
        <v>26</v>
      </c>
      <c r="B18" s="49">
        <v>0.01673644</v>
      </c>
      <c r="C18" s="49">
        <v>0.03157527</v>
      </c>
      <c r="D18" s="49">
        <v>0.0174235</v>
      </c>
      <c r="E18" s="49">
        <v>0.03167388</v>
      </c>
      <c r="F18" s="49">
        <v>-0.0132833</v>
      </c>
      <c r="G18" s="49">
        <v>0.02007987</v>
      </c>
    </row>
    <row r="19" spans="1:7" ht="12.75">
      <c r="A19" t="s">
        <v>27</v>
      </c>
      <c r="B19" s="49">
        <v>-0.1990474</v>
      </c>
      <c r="C19" s="49">
        <v>-0.1872384</v>
      </c>
      <c r="D19" s="49">
        <v>-0.1966648</v>
      </c>
      <c r="E19" s="49">
        <v>-0.1958399</v>
      </c>
      <c r="F19" s="49">
        <v>-0.1588436</v>
      </c>
      <c r="G19" s="49">
        <v>-0.1895165</v>
      </c>
    </row>
    <row r="20" spans="1:7" ht="12.75">
      <c r="A20" t="s">
        <v>28</v>
      </c>
      <c r="B20" s="49">
        <v>-9.581709E-05</v>
      </c>
      <c r="C20" s="49">
        <v>-0.0008163159</v>
      </c>
      <c r="D20" s="49">
        <v>-0.004382562</v>
      </c>
      <c r="E20" s="49">
        <v>-0.006181466</v>
      </c>
      <c r="F20" s="49">
        <v>-0.007457233</v>
      </c>
      <c r="G20" s="49">
        <v>-0.003742909</v>
      </c>
    </row>
    <row r="21" spans="1:7" ht="12.75">
      <c r="A21" t="s">
        <v>29</v>
      </c>
      <c r="B21" s="49">
        <v>-59.72226</v>
      </c>
      <c r="C21" s="49">
        <v>62.52425</v>
      </c>
      <c r="D21" s="49">
        <v>-20.2659</v>
      </c>
      <c r="E21" s="49">
        <v>-24.02367</v>
      </c>
      <c r="F21" s="49">
        <v>32.24771</v>
      </c>
      <c r="G21" s="49">
        <v>-0.0001225115</v>
      </c>
    </row>
    <row r="22" spans="1:7" ht="12.75">
      <c r="A22" t="s">
        <v>30</v>
      </c>
      <c r="B22" s="49">
        <v>142.3887</v>
      </c>
      <c r="C22" s="49">
        <v>40.57511</v>
      </c>
      <c r="D22" s="49">
        <v>-25.45555</v>
      </c>
      <c r="E22" s="49">
        <v>-72.21921</v>
      </c>
      <c r="F22" s="49">
        <v>-51.72176</v>
      </c>
      <c r="G22" s="49">
        <v>0</v>
      </c>
    </row>
    <row r="23" spans="1:7" ht="12.75">
      <c r="A23" t="s">
        <v>31</v>
      </c>
      <c r="B23" s="49">
        <v>5.12001</v>
      </c>
      <c r="C23" s="49">
        <v>1.492171</v>
      </c>
      <c r="D23" s="49">
        <v>2.094334</v>
      </c>
      <c r="E23" s="49">
        <v>0.9876202</v>
      </c>
      <c r="F23" s="49">
        <v>10.5948</v>
      </c>
      <c r="G23" s="49">
        <v>3.252896</v>
      </c>
    </row>
    <row r="24" spans="1:7" ht="12.75">
      <c r="A24" t="s">
        <v>32</v>
      </c>
      <c r="B24" s="49">
        <v>5.724216</v>
      </c>
      <c r="C24" s="49">
        <v>1.548898</v>
      </c>
      <c r="D24" s="49">
        <v>1.122162</v>
      </c>
      <c r="E24" s="49">
        <v>0.225577</v>
      </c>
      <c r="F24" s="49">
        <v>6.003524</v>
      </c>
      <c r="G24" s="49">
        <v>2.326837</v>
      </c>
    </row>
    <row r="25" spans="1:7" ht="12.75">
      <c r="A25" t="s">
        <v>33</v>
      </c>
      <c r="B25" s="49">
        <v>0.476377</v>
      </c>
      <c r="C25" s="49">
        <v>-0.253587</v>
      </c>
      <c r="D25" s="49">
        <v>-0.3652375</v>
      </c>
      <c r="E25" s="49">
        <v>-0.1644255</v>
      </c>
      <c r="F25" s="49">
        <v>-0.6936401</v>
      </c>
      <c r="G25" s="49">
        <v>-0.211403</v>
      </c>
    </row>
    <row r="26" spans="1:7" ht="12.75">
      <c r="A26" t="s">
        <v>34</v>
      </c>
      <c r="B26" s="49">
        <v>1.243843</v>
      </c>
      <c r="C26" s="49">
        <v>-0.1399355</v>
      </c>
      <c r="D26" s="49">
        <v>-0.7272056</v>
      </c>
      <c r="E26" s="49">
        <v>-0.6424341</v>
      </c>
      <c r="F26" s="49">
        <v>2.037794</v>
      </c>
      <c r="G26" s="49">
        <v>0.08845365</v>
      </c>
    </row>
    <row r="27" spans="1:7" ht="12.75">
      <c r="A27" t="s">
        <v>35</v>
      </c>
      <c r="B27" s="49">
        <v>-0.004473326</v>
      </c>
      <c r="C27" s="49">
        <v>0.00153906</v>
      </c>
      <c r="D27" s="49">
        <v>0.1021982</v>
      </c>
      <c r="E27" s="49">
        <v>0.08294662</v>
      </c>
      <c r="F27" s="49">
        <v>0.4262243</v>
      </c>
      <c r="G27" s="49">
        <v>0.1009206</v>
      </c>
    </row>
    <row r="28" spans="1:7" ht="12.75">
      <c r="A28" t="s">
        <v>36</v>
      </c>
      <c r="B28" s="49">
        <v>0.534558</v>
      </c>
      <c r="C28" s="49">
        <v>-0.3571755</v>
      </c>
      <c r="D28" s="49">
        <v>-0.08192664</v>
      </c>
      <c r="E28" s="49">
        <v>-0.1971423</v>
      </c>
      <c r="F28" s="49">
        <v>0.4545883</v>
      </c>
      <c r="G28" s="49">
        <v>-0.01497268</v>
      </c>
    </row>
    <row r="29" spans="1:7" ht="12.75">
      <c r="A29" t="s">
        <v>37</v>
      </c>
      <c r="B29" s="49">
        <v>0.005297455</v>
      </c>
      <c r="C29" s="49">
        <v>-0.01791647</v>
      </c>
      <c r="D29" s="49">
        <v>0.01843823</v>
      </c>
      <c r="E29" s="49">
        <v>0.09482609</v>
      </c>
      <c r="F29" s="49">
        <v>0.03678225</v>
      </c>
      <c r="G29" s="49">
        <v>0.02859567</v>
      </c>
    </row>
    <row r="30" spans="1:7" ht="12.75">
      <c r="A30" t="s">
        <v>38</v>
      </c>
      <c r="B30" s="49">
        <v>0.07506727</v>
      </c>
      <c r="C30" s="49">
        <v>0.04660529</v>
      </c>
      <c r="D30" s="49">
        <v>-0.01518715</v>
      </c>
      <c r="E30" s="49">
        <v>-0.06184708</v>
      </c>
      <c r="F30" s="49">
        <v>0.3305524</v>
      </c>
      <c r="G30" s="49">
        <v>0.04754436</v>
      </c>
    </row>
    <row r="31" spans="1:7" ht="12.75">
      <c r="A31" t="s">
        <v>39</v>
      </c>
      <c r="B31" s="49">
        <v>0.01287377</v>
      </c>
      <c r="C31" s="49">
        <v>-0.006495391</v>
      </c>
      <c r="D31" s="49">
        <v>0.005886101</v>
      </c>
      <c r="E31" s="49">
        <v>0.05628701</v>
      </c>
      <c r="F31" s="49">
        <v>0.02178363</v>
      </c>
      <c r="G31" s="49">
        <v>0.01816289</v>
      </c>
    </row>
    <row r="32" spans="1:7" ht="12.75">
      <c r="A32" t="s">
        <v>40</v>
      </c>
      <c r="B32" s="49">
        <v>0.02832014</v>
      </c>
      <c r="C32" s="49">
        <v>-0.03806034</v>
      </c>
      <c r="D32" s="49">
        <v>0.001077279</v>
      </c>
      <c r="E32" s="49">
        <v>-0.01365007</v>
      </c>
      <c r="F32" s="49">
        <v>0.03490298</v>
      </c>
      <c r="G32" s="49">
        <v>-0.003427425</v>
      </c>
    </row>
    <row r="33" spans="1:7" ht="12.75">
      <c r="A33" t="s">
        <v>41</v>
      </c>
      <c r="B33" s="49">
        <v>0.09205219</v>
      </c>
      <c r="C33" s="49">
        <v>0.06623848</v>
      </c>
      <c r="D33" s="49">
        <v>0.08951031</v>
      </c>
      <c r="E33" s="49">
        <v>0.08878978</v>
      </c>
      <c r="F33" s="49">
        <v>0.04628857</v>
      </c>
      <c r="G33" s="49">
        <v>0.07835932</v>
      </c>
    </row>
    <row r="34" spans="1:7" ht="12.75">
      <c r="A34" t="s">
        <v>42</v>
      </c>
      <c r="B34" s="49">
        <v>-0.01853541</v>
      </c>
      <c r="C34" s="49">
        <v>-0.007340826</v>
      </c>
      <c r="D34" s="49">
        <v>0.003263041</v>
      </c>
      <c r="E34" s="49">
        <v>0.01136563</v>
      </c>
      <c r="F34" s="49">
        <v>-0.00745261</v>
      </c>
      <c r="G34" s="49">
        <v>-0.001920569</v>
      </c>
    </row>
    <row r="35" spans="1:7" ht="12.75">
      <c r="A35" t="s">
        <v>43</v>
      </c>
      <c r="B35" s="49">
        <v>0.00403583</v>
      </c>
      <c r="C35" s="49">
        <v>-0.004459509</v>
      </c>
      <c r="D35" s="49">
        <v>-0.002417985</v>
      </c>
      <c r="E35" s="49">
        <v>0.005107298</v>
      </c>
      <c r="F35" s="49">
        <v>0.00350136</v>
      </c>
      <c r="G35" s="49">
        <v>0.0006262873</v>
      </c>
    </row>
    <row r="36" spans="1:6" ht="12.75">
      <c r="A36" t="s">
        <v>44</v>
      </c>
      <c r="B36" s="49">
        <v>19.63806</v>
      </c>
      <c r="C36" s="49">
        <v>19.64111</v>
      </c>
      <c r="D36" s="49">
        <v>19.65637</v>
      </c>
      <c r="E36" s="49">
        <v>19.66553</v>
      </c>
      <c r="F36" s="49">
        <v>19.68689</v>
      </c>
    </row>
    <row r="37" spans="1:6" ht="12.75">
      <c r="A37" t="s">
        <v>45</v>
      </c>
      <c r="B37" s="49">
        <v>-0.3779094</v>
      </c>
      <c r="C37" s="49">
        <v>-0.336202</v>
      </c>
      <c r="D37" s="49">
        <v>-0.3163656</v>
      </c>
      <c r="E37" s="49">
        <v>-0.3097534</v>
      </c>
      <c r="F37" s="49">
        <v>-0.3163656</v>
      </c>
    </row>
    <row r="38" spans="1:7" ht="12.75">
      <c r="A38" t="s">
        <v>55</v>
      </c>
      <c r="B38" s="49">
        <v>0</v>
      </c>
      <c r="C38" s="49">
        <v>1.477984E-05</v>
      </c>
      <c r="D38" s="49">
        <v>-3.779068E-05</v>
      </c>
      <c r="E38" s="49">
        <v>0.0001092584</v>
      </c>
      <c r="F38" s="49">
        <v>-0.0001452415</v>
      </c>
      <c r="G38" s="49">
        <v>0.0001721832</v>
      </c>
    </row>
    <row r="39" spans="1:7" ht="12.75">
      <c r="A39" t="s">
        <v>56</v>
      </c>
      <c r="B39" s="49">
        <v>0.0001016642</v>
      </c>
      <c r="C39" s="49">
        <v>-0.0001063512</v>
      </c>
      <c r="D39" s="49">
        <v>3.435583E-05</v>
      </c>
      <c r="E39" s="49">
        <v>4.16293E-05</v>
      </c>
      <c r="F39" s="49">
        <v>-5.557232E-05</v>
      </c>
      <c r="G39" s="49">
        <v>0.0007833901</v>
      </c>
    </row>
    <row r="40" spans="2:7" ht="12.75">
      <c r="B40" t="s">
        <v>46</v>
      </c>
      <c r="C40">
        <v>-0.003756</v>
      </c>
      <c r="D40" t="s">
        <v>47</v>
      </c>
      <c r="E40">
        <v>3.117141</v>
      </c>
      <c r="F40" t="s">
        <v>48</v>
      </c>
      <c r="G40">
        <v>55.065547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-9.575578951615927E-06</v>
      </c>
      <c r="C50">
        <f>-0.017/(C7*C7+C22*C22)*(C21*C22+C6*C7)</f>
        <v>1.4779842558965328E-05</v>
      </c>
      <c r="D50">
        <f>-0.017/(D7*D7+D22*D22)*(D21*D22+D6*D7)</f>
        <v>-3.7790683659255396E-05</v>
      </c>
      <c r="E50">
        <f>-0.017/(E7*E7+E22*E22)*(E21*E22+E6*E7)</f>
        <v>0.00010925835552591377</v>
      </c>
      <c r="F50">
        <f>-0.017/(F7*F7+F22*F22)*(F21*F22+F6*F7)</f>
        <v>-0.000145241512171628</v>
      </c>
      <c r="G50">
        <f>(B50*B$4+C50*C$4+D50*D$4+E50*E$4+F50*F$4)/SUM(B$4:F$4)</f>
        <v>4.802836093924996E-08</v>
      </c>
    </row>
    <row r="51" spans="1:7" ht="12.75">
      <c r="A51" t="s">
        <v>59</v>
      </c>
      <c r="B51">
        <f>-0.017/(B7*B7+B22*B22)*(B21*B7-B6*B22)</f>
        <v>0.0001016641874238668</v>
      </c>
      <c r="C51">
        <f>-0.017/(C7*C7+C22*C22)*(C21*C7-C6*C22)</f>
        <v>-0.0001063511943737613</v>
      </c>
      <c r="D51">
        <f>-0.017/(D7*D7+D22*D22)*(D21*D7-D6*D22)</f>
        <v>3.435583173625776E-05</v>
      </c>
      <c r="E51">
        <f>-0.017/(E7*E7+E22*E22)*(E21*E7-E6*E22)</f>
        <v>4.1629294212198065E-05</v>
      </c>
      <c r="F51">
        <f>-0.017/(F7*F7+F22*F22)*(F21*F7-F6*F22)</f>
        <v>-5.557232166345781E-05</v>
      </c>
      <c r="G51">
        <f>(B51*B$4+C51*C$4+D51*D$4+E51*E$4+F51*F$4)/SUM(B$4:F$4)</f>
        <v>7.123816434112872E-08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9999.937973554073</v>
      </c>
      <c r="C62">
        <f>C7+(2/0.017)*(C8*C50-C23*C51)</f>
        <v>10000.017885370693</v>
      </c>
      <c r="D62">
        <f>D7+(2/0.017)*(D8*D50-D23*D51)</f>
        <v>9999.990567062823</v>
      </c>
      <c r="E62">
        <f>E7+(2/0.017)*(E8*E50-E23*E51)</f>
        <v>9999.986797522177</v>
      </c>
      <c r="F62">
        <f>F7+(2/0.017)*(F8*F50-F23*F51)</f>
        <v>10000.138311619578</v>
      </c>
    </row>
    <row r="63" spans="1:6" ht="12.75">
      <c r="A63" t="s">
        <v>67</v>
      </c>
      <c r="B63">
        <f>B8+(3/0.017)*(B9*B50-B24*B51)</f>
        <v>0.5968035998257314</v>
      </c>
      <c r="C63">
        <f>C8+(3/0.017)*(C9*C50-C24*C51)</f>
        <v>-0.4228925786517951</v>
      </c>
      <c r="D63">
        <f>D8+(3/0.017)*(D9*D50-D24*D51)</f>
        <v>0.21179456267719787</v>
      </c>
      <c r="E63">
        <f>E8+(3/0.017)*(E9*E50-E24*E51)</f>
        <v>-0.6417525494315515</v>
      </c>
      <c r="F63">
        <f>F8+(3/0.017)*(F9*F50-F24*F51)</f>
        <v>-3.9988865865908303</v>
      </c>
    </row>
    <row r="64" spans="1:6" ht="12.75">
      <c r="A64" t="s">
        <v>68</v>
      </c>
      <c r="B64">
        <f>B9+(4/0.017)*(B10*B50-B25*B51)</f>
        <v>0.30011219595765676</v>
      </c>
      <c r="C64">
        <f>C9+(4/0.017)*(C10*C50-C25*C51)</f>
        <v>-0.303333463504904</v>
      </c>
      <c r="D64">
        <f>D9+(4/0.017)*(D10*D50-D25*D51)</f>
        <v>-0.1278304678157402</v>
      </c>
      <c r="E64">
        <f>E9+(4/0.017)*(E10*E50-E25*E51)</f>
        <v>0.5631331663414006</v>
      </c>
      <c r="F64">
        <f>F9+(4/0.017)*(F10*F50-F25*F51)</f>
        <v>0.6528212886495449</v>
      </c>
    </row>
    <row r="65" spans="1:6" ht="12.75">
      <c r="A65" t="s">
        <v>69</v>
      </c>
      <c r="B65">
        <f>B10+(5/0.017)*(B11*B50-B26*B51)</f>
        <v>-0.765834302483707</v>
      </c>
      <c r="C65">
        <f>C10+(5/0.017)*(C11*C50-C26*C51)</f>
        <v>-0.27956469504662</v>
      </c>
      <c r="D65">
        <f>D10+(5/0.017)*(D11*D50-D26*D51)</f>
        <v>-0.2855237895936017</v>
      </c>
      <c r="E65">
        <f>E10+(5/0.017)*(E11*E50-E26*E51)</f>
        <v>0.24539127284274415</v>
      </c>
      <c r="F65">
        <f>F10+(5/0.017)*(F11*F50-F26*F51)</f>
        <v>-0.3731252181471282</v>
      </c>
    </row>
    <row r="66" spans="1:6" ht="12.75">
      <c r="A66" t="s">
        <v>70</v>
      </c>
      <c r="B66">
        <f>B11+(6/0.017)*(B12*B50-B27*B51)</f>
        <v>1.9833872930579493</v>
      </c>
      <c r="C66">
        <f>C11+(6/0.017)*(C12*C50-C27*C51)</f>
        <v>0.8486932108895169</v>
      </c>
      <c r="D66">
        <f>D11+(6/0.017)*(D12*D50-D27*D51)</f>
        <v>1.1393298060165877</v>
      </c>
      <c r="E66">
        <f>E11+(6/0.017)*(E12*E50-E27*E51)</f>
        <v>0.7580102117819939</v>
      </c>
      <c r="F66">
        <f>F11+(6/0.017)*(F12*F50-F27*F51)</f>
        <v>13.297616751240998</v>
      </c>
    </row>
    <row r="67" spans="1:6" ht="12.75">
      <c r="A67" t="s">
        <v>71</v>
      </c>
      <c r="B67">
        <f>B12+(7/0.017)*(B13*B50-B28*B51)</f>
        <v>-0.073852996221845</v>
      </c>
      <c r="C67">
        <f>C12+(7/0.017)*(C13*C50-C28*C51)</f>
        <v>-0.35221085677678604</v>
      </c>
      <c r="D67">
        <f>D12+(7/0.017)*(D13*D50-D28*D51)</f>
        <v>0.013988991097420574</v>
      </c>
      <c r="E67">
        <f>E12+(7/0.017)*(E13*E50-E28*E51)</f>
        <v>0.00321474561376932</v>
      </c>
      <c r="F67">
        <f>F12+(7/0.017)*(F13*F50-F28*F51)</f>
        <v>-0.3404607600279739</v>
      </c>
    </row>
    <row r="68" spans="1:6" ht="12.75">
      <c r="A68" t="s">
        <v>72</v>
      </c>
      <c r="B68">
        <f>B13+(8/0.017)*(B14*B50-B29*B51)</f>
        <v>0.013836736049821557</v>
      </c>
      <c r="C68">
        <f>C13+(8/0.017)*(C14*C50-C29*C51)</f>
        <v>-0.04928062074855911</v>
      </c>
      <c r="D68">
        <f>D13+(8/0.017)*(D14*D50-D29*D51)</f>
        <v>0.011463028455699657</v>
      </c>
      <c r="E68">
        <f>E13+(8/0.017)*(E14*E50-E29*E51)</f>
        <v>0.17636052564130625</v>
      </c>
      <c r="F68">
        <f>F13+(8/0.017)*(F14*F50-F29*F51)</f>
        <v>0.10342287502257534</v>
      </c>
    </row>
    <row r="69" spans="1:6" ht="12.75">
      <c r="A69" t="s">
        <v>73</v>
      </c>
      <c r="B69">
        <f>B14+(9/0.017)*(B15*B50-B30*B51)</f>
        <v>-0.06726368531126803</v>
      </c>
      <c r="C69">
        <f>C14+(9/0.017)*(C15*C50-C30*C51)</f>
        <v>-0.03702046221679367</v>
      </c>
      <c r="D69">
        <f>D14+(9/0.017)*(D15*D50-D30*D51)</f>
        <v>0.11594930945717033</v>
      </c>
      <c r="E69">
        <f>E14+(9/0.017)*(E15*E50-E30*E51)</f>
        <v>0.04193201891974709</v>
      </c>
      <c r="F69">
        <f>F14+(9/0.017)*(F15*F50-F30*F51)</f>
        <v>0.155008649085937</v>
      </c>
    </row>
    <row r="70" spans="1:6" ht="12.75">
      <c r="A70" t="s">
        <v>74</v>
      </c>
      <c r="B70">
        <f>B15+(10/0.017)*(B16*B50-B31*B51)</f>
        <v>-0.4003877808993339</v>
      </c>
      <c r="C70">
        <f>C15+(10/0.017)*(C16*C50-C31*C51)</f>
        <v>-0.2058197817599812</v>
      </c>
      <c r="D70">
        <f>D15+(10/0.017)*(D16*D50-D31*D51)</f>
        <v>-0.1688726347697025</v>
      </c>
      <c r="E70">
        <f>E15+(10/0.017)*(E16*E50-E31*E51)</f>
        <v>-0.20163677484806655</v>
      </c>
      <c r="F70">
        <f>F15+(10/0.017)*(F16*F50-F31*F51)</f>
        <v>-0.3398520028459344</v>
      </c>
    </row>
    <row r="71" spans="1:6" ht="12.75">
      <c r="A71" t="s">
        <v>75</v>
      </c>
      <c r="B71">
        <f>B16+(11/0.017)*(B17*B50-B32*B51)</f>
        <v>-0.029748352436519493</v>
      </c>
      <c r="C71">
        <f>C16+(11/0.017)*(C17*C50-C32*C51)</f>
        <v>-0.017149175147979274</v>
      </c>
      <c r="D71">
        <f>D16+(11/0.017)*(D17*D50-D32*D51)</f>
        <v>-0.03112122858520305</v>
      </c>
      <c r="E71">
        <f>E16+(11/0.017)*(E17*E50-E32*E51)</f>
        <v>-0.013643969802364528</v>
      </c>
      <c r="F71">
        <f>F16+(11/0.017)*(F17*F50-F32*F51)</f>
        <v>-0.08618374922536533</v>
      </c>
    </row>
    <row r="72" spans="1:6" ht="12.75">
      <c r="A72" t="s">
        <v>76</v>
      </c>
      <c r="B72">
        <f>B17+(12/0.017)*(B18*B50-B33*B51)</f>
        <v>-0.021976272729077446</v>
      </c>
      <c r="C72">
        <f>C17+(12/0.017)*(C18*C50-C33*C51)</f>
        <v>-0.013836983072334597</v>
      </c>
      <c r="D72">
        <f>D17+(12/0.017)*(D18*D50-D33*D51)</f>
        <v>-0.013917235618181627</v>
      </c>
      <c r="E72">
        <f>E17+(12/0.017)*(E18*E50-E33*E51)</f>
        <v>-0.023604599881927913</v>
      </c>
      <c r="F72">
        <f>F17+(12/0.017)*(F18*F50-F33*F51)</f>
        <v>-0.04025850479058056</v>
      </c>
    </row>
    <row r="73" spans="1:6" ht="12.75">
      <c r="A73" t="s">
        <v>77</v>
      </c>
      <c r="B73">
        <f>B18+(13/0.017)*(B19*B50-B34*B51)</f>
        <v>0.019634967021789247</v>
      </c>
      <c r="C73">
        <f>C18+(13/0.017)*(C19*C50-C34*C51)</f>
        <v>0.02886204788734277</v>
      </c>
      <c r="D73">
        <f>D18+(13/0.017)*(D19*D50-D34*D51)</f>
        <v>0.02302114151942123</v>
      </c>
      <c r="E73">
        <f>E18+(13/0.017)*(E19*E50-E34*E51)</f>
        <v>0.014949541677531004</v>
      </c>
      <c r="F73">
        <f>F18+(13/0.017)*(F19*F50-F34*F51)</f>
        <v>0.004042278570248694</v>
      </c>
    </row>
    <row r="74" spans="1:6" ht="12.75">
      <c r="A74" t="s">
        <v>78</v>
      </c>
      <c r="B74">
        <f>B19+(14/0.017)*(B20*B50-B35*B51)</f>
        <v>-0.19938453801340525</v>
      </c>
      <c r="C74">
        <f>C19+(14/0.017)*(C20*C50-C35*C51)</f>
        <v>-0.1876389145767831</v>
      </c>
      <c r="D74">
        <f>D19+(14/0.017)*(D20*D50-D35*D51)</f>
        <v>-0.1964599949059154</v>
      </c>
      <c r="E74">
        <f>E19+(14/0.017)*(E20*E50-E35*E51)</f>
        <v>-0.19657118589962297</v>
      </c>
      <c r="F74">
        <f>F19+(14/0.017)*(F20*F50-F35*F51)</f>
        <v>-0.15779139417505764</v>
      </c>
    </row>
    <row r="75" spans="1:6" ht="12.75">
      <c r="A75" t="s">
        <v>79</v>
      </c>
      <c r="B75" s="49">
        <f>B20</f>
        <v>-9.581709E-05</v>
      </c>
      <c r="C75" s="49">
        <f>C20</f>
        <v>-0.0008163159</v>
      </c>
      <c r="D75" s="49">
        <f>D20</f>
        <v>-0.004382562</v>
      </c>
      <c r="E75" s="49">
        <f>E20</f>
        <v>-0.006181466</v>
      </c>
      <c r="F75" s="49">
        <f>F20</f>
        <v>-0.007457233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142.3913047412921</v>
      </c>
      <c r="C82">
        <f>C22+(2/0.017)*(C8*C51+C23*C50)</f>
        <v>40.58334984092242</v>
      </c>
      <c r="D82">
        <f>D22+(2/0.017)*(D8*D51+D23*D50)</f>
        <v>-25.463981380356255</v>
      </c>
      <c r="E82">
        <f>E22+(2/0.017)*(E8*E51+E23*E50)</f>
        <v>-72.20970261981854</v>
      </c>
      <c r="F82">
        <f>F22+(2/0.017)*(F8*F51+F23*F50)</f>
        <v>-51.876378362661214</v>
      </c>
    </row>
    <row r="83" spans="1:6" ht="12.75">
      <c r="A83" t="s">
        <v>82</v>
      </c>
      <c r="B83">
        <f>B23+(3/0.017)*(B9*B51+B24*B50)</f>
        <v>5.115896622998562</v>
      </c>
      <c r="C83">
        <f>C23+(3/0.017)*(C9*C51+C24*C50)</f>
        <v>1.5017664692589838</v>
      </c>
      <c r="D83">
        <f>D23+(3/0.017)*(D9*D51+D24*D50)</f>
        <v>2.08604234905572</v>
      </c>
      <c r="E83">
        <f>E23+(3/0.017)*(E9*E51+E24*E50)</f>
        <v>0.9960544146487419</v>
      </c>
      <c r="F83">
        <f>F23+(3/0.017)*(F9*F51+F24*F50)</f>
        <v>10.434379665866459</v>
      </c>
    </row>
    <row r="84" spans="1:6" ht="12.75">
      <c r="A84" t="s">
        <v>83</v>
      </c>
      <c r="B84">
        <f>B24+(4/0.017)*(B10*B51+B25*B50)</f>
        <v>5.7058464522884815</v>
      </c>
      <c r="C84">
        <f>C24+(4/0.017)*(C10*C51+C25*C50)</f>
        <v>1.5549948686651696</v>
      </c>
      <c r="D84">
        <f>D24+(4/0.017)*(D10*D51+D25*D50)</f>
        <v>1.1231446638983693</v>
      </c>
      <c r="E84">
        <f>E24+(4/0.017)*(E10*E51+E25*E50)</f>
        <v>0.22343748934084726</v>
      </c>
      <c r="F84">
        <f>F24+(4/0.017)*(F10*F51+F25*F50)</f>
        <v>6.025130043498021</v>
      </c>
    </row>
    <row r="85" spans="1:6" ht="12.75">
      <c r="A85" t="s">
        <v>84</v>
      </c>
      <c r="B85">
        <f>B25+(5/0.017)*(B11*B51+B26*B50)</f>
        <v>0.5321696338275137</v>
      </c>
      <c r="C85">
        <f>C25+(5/0.017)*(C11*C51+C26*C50)</f>
        <v>-0.2807952865592457</v>
      </c>
      <c r="D85">
        <f>D25+(5/0.017)*(D11*D51+D26*D50)</f>
        <v>-0.34562786136848445</v>
      </c>
      <c r="E85">
        <f>E25+(5/0.017)*(E11*E51+E26*E50)</f>
        <v>-0.17577026102932247</v>
      </c>
      <c r="F85">
        <f>F25+(5/0.017)*(F11*F51+F26*F50)</f>
        <v>-0.9976125888135983</v>
      </c>
    </row>
    <row r="86" spans="1:6" ht="12.75">
      <c r="A86" t="s">
        <v>85</v>
      </c>
      <c r="B86">
        <f>B26+(6/0.017)*(B12*B51+B27*B50)</f>
        <v>1.242013053778223</v>
      </c>
      <c r="C86">
        <f>C26+(6/0.017)*(C12*C51+C27*C50)</f>
        <v>-0.12730508502956853</v>
      </c>
      <c r="D86">
        <f>D26+(6/0.017)*(D12*D51+D27*D50)</f>
        <v>-0.7284105408030569</v>
      </c>
      <c r="E86">
        <f>E26+(6/0.017)*(E12*E51+E27*E50)</f>
        <v>-0.6393539815275511</v>
      </c>
      <c r="F86">
        <f>F26+(6/0.017)*(F12*F51+F27*F50)</f>
        <v>2.022697068196979</v>
      </c>
    </row>
    <row r="87" spans="1:6" ht="12.75">
      <c r="A87" t="s">
        <v>86</v>
      </c>
      <c r="B87">
        <f>B27+(7/0.017)*(B13*B51+B28*B50)</f>
        <v>-0.006003496333954758</v>
      </c>
      <c r="C87">
        <f>C27+(7/0.017)*(C13*C51+C28*C50)</f>
        <v>0.0014725830092491843</v>
      </c>
      <c r="D87">
        <f>D27+(7/0.017)*(D13*D51+D28*D50)</f>
        <v>0.10366767687383475</v>
      </c>
      <c r="E87">
        <f>E27+(7/0.017)*(E13*E51+E28*E50)</f>
        <v>0.07708643631525511</v>
      </c>
      <c r="F87">
        <f>F27+(7/0.017)*(F13*F51+F28*F50)</f>
        <v>0.3965075837685593</v>
      </c>
    </row>
    <row r="88" spans="1:6" ht="12.75">
      <c r="A88" t="s">
        <v>87</v>
      </c>
      <c r="B88">
        <f>B28+(8/0.017)*(B14*B51+B29*B50)</f>
        <v>0.5314124388339162</v>
      </c>
      <c r="C88">
        <f>C28+(8/0.017)*(C14*C51+C29*C50)</f>
        <v>-0.35539639157834557</v>
      </c>
      <c r="D88">
        <f>D28+(8/0.017)*(D14*D51+D29*D50)</f>
        <v>-0.08043921454019178</v>
      </c>
      <c r="E88">
        <f>E28+(8/0.017)*(E14*E51+E29*E50)</f>
        <v>-0.19124597044432654</v>
      </c>
      <c r="F88">
        <f>F28+(8/0.017)*(F14*F51+F29*F50)</f>
        <v>0.4489754154575308</v>
      </c>
    </row>
    <row r="89" spans="1:6" ht="12.75">
      <c r="A89" t="s">
        <v>88</v>
      </c>
      <c r="B89">
        <f>B29+(9/0.017)*(B15*B51+B30*B50)</f>
        <v>-0.016599896492372705</v>
      </c>
      <c r="C89">
        <f>C29+(9/0.017)*(C15*C51+C30*C50)</f>
        <v>-0.005993313790266753</v>
      </c>
      <c r="D89">
        <f>D29+(9/0.017)*(D15*D51+D30*D50)</f>
        <v>0.015660035512935697</v>
      </c>
      <c r="E89">
        <f>E29+(9/0.017)*(E15*E51+E30*E50)</f>
        <v>0.08685268693964396</v>
      </c>
      <c r="F89">
        <f>F29+(9/0.017)*(F15*F51+F30*F50)</f>
        <v>0.021614887966843806</v>
      </c>
    </row>
    <row r="90" spans="1:6" ht="12.75">
      <c r="A90" t="s">
        <v>89</v>
      </c>
      <c r="B90">
        <f>B30+(10/0.017)*(B16*B51+B31*B50)</f>
        <v>0.07332148846153949</v>
      </c>
      <c r="C90">
        <f>C30+(10/0.017)*(C16*C51+C31*C50)</f>
        <v>0.04744636042902437</v>
      </c>
      <c r="D90">
        <f>D30+(10/0.017)*(D16*D51+D31*D50)</f>
        <v>-0.01595202673136106</v>
      </c>
      <c r="E90">
        <f>E30+(10/0.017)*(E16*E51+E31*E50)</f>
        <v>-0.058532073652745924</v>
      </c>
      <c r="F90">
        <f>F30+(10/0.017)*(F16*F51+F31*F50)</f>
        <v>0.3316830724700657</v>
      </c>
    </row>
    <row r="91" spans="1:6" ht="12.75">
      <c r="A91" t="s">
        <v>90</v>
      </c>
      <c r="B91">
        <f>B31+(11/0.017)*(B17*B51+B32*B50)</f>
        <v>0.011694638851267222</v>
      </c>
      <c r="C91">
        <f>C31+(11/0.017)*(C17*C51+C32*C50)</f>
        <v>-0.005542317480280661</v>
      </c>
      <c r="D91">
        <f>D31+(11/0.017)*(D17*D51+D32*D50)</f>
        <v>0.005608963128053491</v>
      </c>
      <c r="E91">
        <f>E31+(11/0.017)*(E17*E51+E32*E50)</f>
        <v>0.054690649070319036</v>
      </c>
      <c r="F91">
        <f>F31+(11/0.017)*(F17*F51+F32*F50)</f>
        <v>0.020065355943731284</v>
      </c>
    </row>
    <row r="92" spans="1:6" ht="12.75">
      <c r="A92" t="s">
        <v>91</v>
      </c>
      <c r="B92">
        <f>B32+(12/0.017)*(B18*B51+B33*B50)</f>
        <v>0.028898994277614696</v>
      </c>
      <c r="C92">
        <f>C32+(12/0.017)*(C18*C51+C33*C50)</f>
        <v>-0.03973968590924387</v>
      </c>
      <c r="D92">
        <f>D32+(12/0.017)*(D18*D51+D33*D50)</f>
        <v>-0.0008879376883730804</v>
      </c>
      <c r="E92">
        <f>E32+(12/0.017)*(E18*E51+E33*E50)</f>
        <v>-0.005871538268468572</v>
      </c>
      <c r="F92">
        <f>F32+(12/0.017)*(F18*F51+F33*F50)</f>
        <v>0.030678388412204674</v>
      </c>
    </row>
    <row r="93" spans="1:6" ht="12.75">
      <c r="A93" t="s">
        <v>92</v>
      </c>
      <c r="B93">
        <f>B33+(13/0.017)*(B19*B51+B34*B50)</f>
        <v>0.0767133333133111</v>
      </c>
      <c r="C93">
        <f>C33+(13/0.017)*(C19*C51+C34*C50)</f>
        <v>0.0813831215212524</v>
      </c>
      <c r="D93">
        <f>D33+(13/0.017)*(D19*D51+D34*D50)</f>
        <v>0.08424921357313185</v>
      </c>
      <c r="E93">
        <f>E33+(13/0.017)*(E19*E51+E34*E50)</f>
        <v>0.08350498423296888</v>
      </c>
      <c r="F93">
        <f>F33+(13/0.017)*(F19*F51+F34*F50)</f>
        <v>0.053866603396017135</v>
      </c>
    </row>
    <row r="94" spans="1:6" ht="12.75">
      <c r="A94" t="s">
        <v>93</v>
      </c>
      <c r="B94">
        <f>B34+(14/0.017)*(B20*B51+B35*B50)</f>
        <v>-0.01857525776797356</v>
      </c>
      <c r="C94">
        <f>C34+(14/0.017)*(C20*C51+C35*C50)</f>
        <v>-0.007323609845848586</v>
      </c>
      <c r="D94">
        <f>D34+(14/0.017)*(D20*D51+D35*D50)</f>
        <v>0.0032142969064793826</v>
      </c>
      <c r="E94">
        <f>E34+(14/0.017)*(E20*E51+E35*E50)</f>
        <v>0.011613252870257485</v>
      </c>
      <c r="F94">
        <f>F34+(14/0.017)*(F20*F51+F35*F50)</f>
        <v>-0.007530126410639211</v>
      </c>
    </row>
    <row r="95" spans="1:6" ht="12.75">
      <c r="A95" t="s">
        <v>94</v>
      </c>
      <c r="B95" s="49">
        <f>B35</f>
        <v>0.00403583</v>
      </c>
      <c r="C95" s="49">
        <f>C35</f>
        <v>-0.004459509</v>
      </c>
      <c r="D95" s="49">
        <f>D35</f>
        <v>-0.002417985</v>
      </c>
      <c r="E95" s="49">
        <f>E35</f>
        <v>0.005107298</v>
      </c>
      <c r="F95" s="49">
        <f>F35</f>
        <v>0.00350136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0.5968073016093135</v>
      </c>
      <c r="C103">
        <f>C63*10000/C62</f>
        <v>-0.4228918222940946</v>
      </c>
      <c r="D103">
        <f>D63*10000/D62</f>
        <v>0.21179476246186674</v>
      </c>
      <c r="E103">
        <f>E63*10000/E62</f>
        <v>-0.6417533967050503</v>
      </c>
      <c r="F103">
        <f>F63*10000/F62</f>
        <v>-3.998831278107781</v>
      </c>
      <c r="G103">
        <f>AVERAGE(C103:E103)</f>
        <v>-0.28428348551242605</v>
      </c>
      <c r="H103">
        <f>STDEV(C103:E103)</f>
        <v>0.44333431885355273</v>
      </c>
      <c r="I103">
        <f>(B103*B4+C103*C4+D103*D4+E103*E4+F103*F4)/SUM(B4:F4)</f>
        <v>-0.6501863170011524</v>
      </c>
      <c r="K103">
        <f>(LN(H103)+LN(H123))/2-LN(K114*K115^3)</f>
        <v>-4.588323442213847</v>
      </c>
    </row>
    <row r="104" spans="1:11" ht="12.75">
      <c r="A104" t="s">
        <v>68</v>
      </c>
      <c r="B104">
        <f>B64*10000/B62</f>
        <v>0.3001140574584924</v>
      </c>
      <c r="C104">
        <f>C64*10000/C62</f>
        <v>-0.30333292098273046</v>
      </c>
      <c r="D104">
        <f>D64*10000/D62</f>
        <v>-0.12783058839753114</v>
      </c>
      <c r="E104">
        <f>E64*10000/E62</f>
        <v>0.5631339098176962</v>
      </c>
      <c r="F104">
        <f>F64*10000/F62</f>
        <v>0.6528122594974558</v>
      </c>
      <c r="G104">
        <f>AVERAGE(C104:E104)</f>
        <v>0.043990133479144856</v>
      </c>
      <c r="H104">
        <f>STDEV(C104:E104)</f>
        <v>0.45807528046053775</v>
      </c>
      <c r="I104">
        <f>(B104*B4+C104*C4+D104*D4+E104*E4+F104*F4)/SUM(B4:F4)</f>
        <v>0.1621534854800779</v>
      </c>
      <c r="K104">
        <f>(LN(H104)+LN(H124))/2-LN(K114*K115^4)</f>
        <v>-3.870916630568329</v>
      </c>
    </row>
    <row r="105" spans="1:11" ht="12.75">
      <c r="A105" t="s">
        <v>69</v>
      </c>
      <c r="B105">
        <f>B65*10000/B62</f>
        <v>-0.7658390527111661</v>
      </c>
      <c r="C105">
        <f>C65*10000/C62</f>
        <v>-0.2795641950356939</v>
      </c>
      <c r="D105">
        <f>D65*10000/D62</f>
        <v>-0.2855240589266527</v>
      </c>
      <c r="E105">
        <f>E65*10000/E62</f>
        <v>0.24539159682045564</v>
      </c>
      <c r="F105">
        <f>F65*10000/F62</f>
        <v>-0.3731200574631837</v>
      </c>
      <c r="G105">
        <f>AVERAGE(C105:E105)</f>
        <v>-0.10656555238063033</v>
      </c>
      <c r="H105">
        <f>STDEV(C105:E105)</f>
        <v>0.3048183986404303</v>
      </c>
      <c r="I105">
        <f>(B105*B4+C105*C4+D105*D4+E105*E4+F105*F4)/SUM(B4:F4)</f>
        <v>-0.23781853162468825</v>
      </c>
      <c r="K105">
        <f>(LN(H105)+LN(H125))/2-LN(K114*K115^5)</f>
        <v>-4.518292530088445</v>
      </c>
    </row>
    <row r="106" spans="1:11" ht="12.75">
      <c r="A106" t="s">
        <v>70</v>
      </c>
      <c r="B106">
        <f>B66*10000/B62</f>
        <v>1.9833995953807246</v>
      </c>
      <c r="C106">
        <f>C66*10000/C62</f>
        <v>0.8486916929729637</v>
      </c>
      <c r="D106">
        <f>D66*10000/D62</f>
        <v>1.1393308807402498</v>
      </c>
      <c r="E106">
        <f>E66*10000/E62</f>
        <v>0.7580112125446162</v>
      </c>
      <c r="F106">
        <f>F66*10000/F62</f>
        <v>13.297432832293872</v>
      </c>
      <c r="G106">
        <f>AVERAGE(C106:E106)</f>
        <v>0.9153445954192766</v>
      </c>
      <c r="H106">
        <f>STDEV(C106:E106)</f>
        <v>0.19920624837488188</v>
      </c>
      <c r="I106">
        <f>(B106*B4+C106*C4+D106*D4+E106*E4+F106*F4)/SUM(B4:F4)</f>
        <v>2.716942067748516</v>
      </c>
      <c r="K106">
        <f>(LN(H106)+LN(H126))/2-LN(K114*K115^6)</f>
        <v>-3.4741912003646966</v>
      </c>
    </row>
    <row r="107" spans="1:11" ht="12.75">
      <c r="A107" t="s">
        <v>71</v>
      </c>
      <c r="B107">
        <f>B67*10000/B62</f>
        <v>-0.07385345430857401</v>
      </c>
      <c r="C107">
        <f>C67*10000/C62</f>
        <v>-0.35221022683573916</v>
      </c>
      <c r="D107">
        <f>D67*10000/D62</f>
        <v>0.013989004293160441</v>
      </c>
      <c r="E107">
        <f>E67*10000/E62</f>
        <v>0.0032147498580356905</v>
      </c>
      <c r="F107">
        <f>F67*10000/F62</f>
        <v>-0.34045605112519123</v>
      </c>
      <c r="G107">
        <f>AVERAGE(C107:E107)</f>
        <v>-0.11166882422818099</v>
      </c>
      <c r="H107">
        <f>STDEV(C107:E107)</f>
        <v>0.20838461055453866</v>
      </c>
      <c r="I107">
        <f>(B107*B4+C107*C4+D107*D4+E107*E4+F107*F4)/SUM(B4:F4)</f>
        <v>-0.13661761100341535</v>
      </c>
      <c r="K107">
        <f>(LN(H107)+LN(H127))/2-LN(K114*K115^7)</f>
        <v>-3.7660096926492144</v>
      </c>
    </row>
    <row r="108" spans="1:9" ht="12.75">
      <c r="A108" t="s">
        <v>72</v>
      </c>
      <c r="B108">
        <f>B68*10000/B62</f>
        <v>0.013836821874709937</v>
      </c>
      <c r="C108">
        <f>C68*10000/C62</f>
        <v>-0.049280532608499746</v>
      </c>
      <c r="D108">
        <f>D68*10000/D62</f>
        <v>0.011463039268712585</v>
      </c>
      <c r="E108">
        <f>E68*10000/E62</f>
        <v>0.17636075848120653</v>
      </c>
      <c r="F108">
        <f>F68*10000/F62</f>
        <v>0.10342144458382539</v>
      </c>
      <c r="G108">
        <f>AVERAGE(C108:E108)</f>
        <v>0.04618108838047311</v>
      </c>
      <c r="H108">
        <f>STDEV(C108:E108)</f>
        <v>0.11675831988236364</v>
      </c>
      <c r="I108">
        <f>(B108*B4+C108*C4+D108*D4+E108*E4+F108*F4)/SUM(B4:F4)</f>
        <v>0.0490877107595614</v>
      </c>
    </row>
    <row r="109" spans="1:9" ht="12.75">
      <c r="A109" t="s">
        <v>73</v>
      </c>
      <c r="B109">
        <f>B69*10000/B62</f>
        <v>-0.06726410252658985</v>
      </c>
      <c r="C109">
        <f>C69*10000/C62</f>
        <v>-0.037020396004443096</v>
      </c>
      <c r="D109">
        <f>D69*10000/D62</f>
        <v>0.11594941883152868</v>
      </c>
      <c r="E109">
        <f>E69*10000/E62</f>
        <v>0.04193207428047517</v>
      </c>
      <c r="F109">
        <f>F69*10000/F62</f>
        <v>0.15500650516585956</v>
      </c>
      <c r="G109">
        <f>AVERAGE(C109:E109)</f>
        <v>0.04028703236918692</v>
      </c>
      <c r="H109">
        <f>STDEV(C109:E109)</f>
        <v>0.07649817438936235</v>
      </c>
      <c r="I109">
        <f>(B109*B4+C109*C4+D109*D4+E109*E4+F109*F4)/SUM(B4:F4)</f>
        <v>0.03990088817092515</v>
      </c>
    </row>
    <row r="110" spans="1:11" ht="12.75">
      <c r="A110" t="s">
        <v>74</v>
      </c>
      <c r="B110">
        <f>B70*10000/B62</f>
        <v>-0.4003902643778422</v>
      </c>
      <c r="C110">
        <f>C70*10000/C62</f>
        <v>-0.20581941364433032</v>
      </c>
      <c r="D110">
        <f>D70*10000/D62</f>
        <v>-0.16887279406634823</v>
      </c>
      <c r="E110">
        <f>E70*10000/E62</f>
        <v>-0.20163704105892286</v>
      </c>
      <c r="F110">
        <f>F70*10000/F62</f>
        <v>-0.33984730236285454</v>
      </c>
      <c r="G110">
        <f>AVERAGE(C110:E110)</f>
        <v>-0.19210974958986715</v>
      </c>
      <c r="H110">
        <f>STDEV(C110:E110)</f>
        <v>0.02023215600504005</v>
      </c>
      <c r="I110">
        <f>(B110*B4+C110*C4+D110*D4+E110*E4+F110*F4)/SUM(B4:F4)</f>
        <v>-0.24202511462094478</v>
      </c>
      <c r="K110">
        <f>EXP(AVERAGE(K103:K107))</f>
        <v>0.017535170023920823</v>
      </c>
    </row>
    <row r="111" spans="1:9" ht="12.75">
      <c r="A111" t="s">
        <v>75</v>
      </c>
      <c r="B111">
        <f>B71*10000/B62</f>
        <v>-0.029748536956121382</v>
      </c>
      <c r="C111">
        <f>C71*10000/C62</f>
        <v>-0.01714914447609867</v>
      </c>
      <c r="D111">
        <f>D71*10000/D62</f>
        <v>-0.031121257941690152</v>
      </c>
      <c r="E111">
        <f>E71*10000/E62</f>
        <v>-0.013643987815809186</v>
      </c>
      <c r="F111">
        <f>F71*10000/F62</f>
        <v>-0.08618255722045848</v>
      </c>
      <c r="G111">
        <f>AVERAGE(C111:E111)</f>
        <v>-0.020638130077866003</v>
      </c>
      <c r="H111">
        <f>STDEV(C111:E111)</f>
        <v>0.009246269959300217</v>
      </c>
      <c r="I111">
        <f>(B111*B4+C111*C4+D111*D4+E111*E4+F111*F4)/SUM(B4:F4)</f>
        <v>-0.030676416879974362</v>
      </c>
    </row>
    <row r="112" spans="1:9" ht="12.75">
      <c r="A112" t="s">
        <v>76</v>
      </c>
      <c r="B112">
        <f>B72*10000/B62</f>
        <v>-0.02197640904093215</v>
      </c>
      <c r="C112">
        <f>C72*10000/C62</f>
        <v>-0.013836958324421708</v>
      </c>
      <c r="D112">
        <f>D72*10000/D62</f>
        <v>-0.013917248746234937</v>
      </c>
      <c r="E112">
        <f>E72*10000/E62</f>
        <v>-0.023604631045889703</v>
      </c>
      <c r="F112">
        <f>F72*10000/F62</f>
        <v>-0.04025794797638201</v>
      </c>
      <c r="G112">
        <f>AVERAGE(C112:E112)</f>
        <v>-0.017119612705515447</v>
      </c>
      <c r="H112">
        <f>STDEV(C112:E112)</f>
        <v>0.005616334106354569</v>
      </c>
      <c r="I112">
        <f>(B112*B4+C112*C4+D112*D4+E112*E4+F112*F4)/SUM(B4:F4)</f>
        <v>-0.020902048791915095</v>
      </c>
    </row>
    <row r="113" spans="1:9" ht="12.75">
      <c r="A113" t="s">
        <v>77</v>
      </c>
      <c r="B113">
        <f>B73*10000/B62</f>
        <v>0.01963508881126669</v>
      </c>
      <c r="C113">
        <f>C73*10000/C62</f>
        <v>0.028861996266592554</v>
      </c>
      <c r="D113">
        <f>D73*10000/D62</f>
        <v>0.023021163235139884</v>
      </c>
      <c r="E113">
        <f>E73*10000/E62</f>
        <v>0.01494956141465631</v>
      </c>
      <c r="F113">
        <f>F73*10000/F62</f>
        <v>0.0040422226616123914</v>
      </c>
      <c r="G113">
        <f>AVERAGE(C113:E113)</f>
        <v>0.02227757363879625</v>
      </c>
      <c r="H113">
        <f>STDEV(C113:E113)</f>
        <v>0.006985961279107212</v>
      </c>
      <c r="I113">
        <f>(B113*B4+C113*C4+D113*D4+E113*E4+F113*F4)/SUM(B4:F4)</f>
        <v>0.01946923790131679</v>
      </c>
    </row>
    <row r="114" spans="1:11" ht="12.75">
      <c r="A114" t="s">
        <v>78</v>
      </c>
      <c r="B114">
        <f>B74*10000/B62</f>
        <v>-0.19938577473250274</v>
      </c>
      <c r="C114">
        <f>C74*10000/C62</f>
        <v>-0.187638578978229</v>
      </c>
      <c r="D114">
        <f>D74*10000/D62</f>
        <v>-0.1964601802255692</v>
      </c>
      <c r="E114">
        <f>E74*10000/E62</f>
        <v>-0.19657144542263785</v>
      </c>
      <c r="F114">
        <f>F74*10000/F62</f>
        <v>-0.15778921176691452</v>
      </c>
      <c r="G114">
        <f>AVERAGE(C114:E114)</f>
        <v>-0.19355673487547867</v>
      </c>
      <c r="H114">
        <f>STDEV(C114:E114)</f>
        <v>0.005125575275433292</v>
      </c>
      <c r="I114">
        <f>(B114*B4+C114*C4+D114*D4+E114*E4+F114*F4)/SUM(B4:F4)</f>
        <v>-0.18964742160198614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-9.581768432304156E-05</v>
      </c>
      <c r="C115">
        <f>C75*10000/C62</f>
        <v>-0.0008163144399913639</v>
      </c>
      <c r="D115">
        <f>D75*10000/D62</f>
        <v>-0.004382566134047101</v>
      </c>
      <c r="E115">
        <f>E75*10000/E62</f>
        <v>-0.006181474161077553</v>
      </c>
      <c r="F115">
        <f>F75*10000/F62</f>
        <v>-0.007457129859229176</v>
      </c>
      <c r="G115">
        <f>AVERAGE(C115:E115)</f>
        <v>-0.0037934515783720063</v>
      </c>
      <c r="H115">
        <f>STDEV(C115:E115)</f>
        <v>0.002730664145949224</v>
      </c>
      <c r="I115">
        <f>(B115*B4+C115*C4+D115*D4+E115*E4+F115*F4)/SUM(B4:F4)</f>
        <v>-0.0037429999389541058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142.39218794942673</v>
      </c>
      <c r="C122">
        <f>C82*10000/C62</f>
        <v>40.58327725622665</v>
      </c>
      <c r="D122">
        <f>D82*10000/D62</f>
        <v>-25.464005400392576</v>
      </c>
      <c r="E122">
        <f>E82*10000/E62</f>
        <v>-72.20979795464415</v>
      </c>
      <c r="F122">
        <f>F82*10000/F62</f>
        <v>-51.87566086199417</v>
      </c>
      <c r="G122">
        <f>AVERAGE(C122:E122)</f>
        <v>-19.030175366270026</v>
      </c>
      <c r="H122">
        <f>STDEV(C122:E122)</f>
        <v>56.67111328147941</v>
      </c>
      <c r="I122">
        <f>(B122*B4+C122*C4+D122*D4+E122*E4+F122*F4)/SUM(B4:F4)</f>
        <v>0.0658447296019625</v>
      </c>
    </row>
    <row r="123" spans="1:9" ht="12.75">
      <c r="A123" t="s">
        <v>82</v>
      </c>
      <c r="B123">
        <f>B83*10000/B62</f>
        <v>5.115928355283912</v>
      </c>
      <c r="C123">
        <f>C83*10000/C62</f>
        <v>1.501763783298788</v>
      </c>
      <c r="D123">
        <f>D83*10000/D62</f>
        <v>2.0860443168082186</v>
      </c>
      <c r="E123">
        <f>E83*10000/E62</f>
        <v>0.99605572968911</v>
      </c>
      <c r="F123">
        <f>F83*10000/F62</f>
        <v>10.434235348267451</v>
      </c>
      <c r="G123">
        <f>AVERAGE(C123:E123)</f>
        <v>1.5279546099320387</v>
      </c>
      <c r="H123">
        <f>STDEV(C123:E123)</f>
        <v>0.5454660847039686</v>
      </c>
      <c r="I123">
        <f>(B123*B4+C123*C4+D123*D4+E123*E4+F123*F4)/SUM(B4:F4)</f>
        <v>3.2335824175573644</v>
      </c>
    </row>
    <row r="124" spans="1:9" ht="12.75">
      <c r="A124" t="s">
        <v>83</v>
      </c>
      <c r="B124">
        <f>B84*10000/B62</f>
        <v>5.7058818438456465</v>
      </c>
      <c r="C124">
        <f>C84*10000/C62</f>
        <v>1.5549920875041787</v>
      </c>
      <c r="D124">
        <f>D84*10000/D62</f>
        <v>1.1231457233546742</v>
      </c>
      <c r="E124">
        <f>E84*10000/E62</f>
        <v>0.22343778433408648</v>
      </c>
      <c r="F124">
        <f>F84*10000/F62</f>
        <v>6.025046710101171</v>
      </c>
      <c r="G124">
        <f>AVERAGE(C124:E124)</f>
        <v>0.9671918650643132</v>
      </c>
      <c r="H124">
        <f>STDEV(C124:E124)</f>
        <v>0.6793382221025359</v>
      </c>
      <c r="I124">
        <f>(B124*B4+C124*C4+D124*D4+E124*E4+F124*F4)/SUM(B4:F4)</f>
        <v>2.328405345274107</v>
      </c>
    </row>
    <row r="125" spans="1:9" ht="12.75">
      <c r="A125" t="s">
        <v>84</v>
      </c>
      <c r="B125">
        <f>B85*10000/B62</f>
        <v>0.5321729347070896</v>
      </c>
      <c r="C125">
        <f>C85*10000/C62</f>
        <v>-0.280794784347365</v>
      </c>
      <c r="D125">
        <f>D85*10000/D62</f>
        <v>-0.34562818739738227</v>
      </c>
      <c r="E125">
        <f>E85*10000/E62</f>
        <v>-0.17577049308992618</v>
      </c>
      <c r="F125">
        <f>F85*10000/F62</f>
        <v>-0.997598790863153</v>
      </c>
      <c r="G125">
        <f>AVERAGE(C125:E125)</f>
        <v>-0.26739782161155784</v>
      </c>
      <c r="H125">
        <f>STDEV(C125:E125)</f>
        <v>0.08571766467169852</v>
      </c>
      <c r="I125">
        <f>(B125*B4+C125*C4+D125*D4+E125*E4+F125*F4)/SUM(B4:F4)</f>
        <v>-0.2482859489846604</v>
      </c>
    </row>
    <row r="126" spans="1:9" ht="12.75">
      <c r="A126" t="s">
        <v>85</v>
      </c>
      <c r="B126">
        <f>B86*10000/B62</f>
        <v>1.2420207575915592</v>
      </c>
      <c r="C126">
        <f>C86*10000/C62</f>
        <v>-0.12730485734011207</v>
      </c>
      <c r="D126">
        <f>D86*10000/D62</f>
        <v>-0.7284112279087921</v>
      </c>
      <c r="E126">
        <f>E86*10000/E62</f>
        <v>-0.6393548256343418</v>
      </c>
      <c r="F126">
        <f>F86*10000/F62</f>
        <v>2.0226690923331763</v>
      </c>
      <c r="G126">
        <f>AVERAGE(C126:E126)</f>
        <v>-0.4983569702944153</v>
      </c>
      <c r="H126">
        <f>STDEV(C126:E126)</f>
        <v>0.32441102569488456</v>
      </c>
      <c r="I126">
        <f>(B126*B4+C126*C4+D126*D4+E126*E4+F126*F4)/SUM(B4:F4)</f>
        <v>0.08981751743752123</v>
      </c>
    </row>
    <row r="127" spans="1:9" ht="12.75">
      <c r="A127" t="s">
        <v>86</v>
      </c>
      <c r="B127">
        <f>B87*10000/B62</f>
        <v>-0.006003533571739803</v>
      </c>
      <c r="C127">
        <f>C87*10000/C62</f>
        <v>0.0014725803754845953</v>
      </c>
      <c r="D127">
        <f>D87*10000/D62</f>
        <v>0.10366777466299533</v>
      </c>
      <c r="E127">
        <f>E87*10000/E62</f>
        <v>0.07708653808858607</v>
      </c>
      <c r="F127">
        <f>F87*10000/F62</f>
        <v>0.396502099683802</v>
      </c>
      <c r="G127">
        <f>AVERAGE(C127:E127)</f>
        <v>0.06074229770902199</v>
      </c>
      <c r="H127">
        <f>STDEV(C127:E127)</f>
        <v>0.053021835870273745</v>
      </c>
      <c r="I127">
        <f>(B127*B4+C127*C4+D127*D4+E127*E4+F127*F4)/SUM(B4:F4)</f>
        <v>0.09568041738681021</v>
      </c>
    </row>
    <row r="128" spans="1:9" ht="12.75">
      <c r="A128" t="s">
        <v>87</v>
      </c>
      <c r="B128">
        <f>B88*10000/B62</f>
        <v>0.5314157350168515</v>
      </c>
      <c r="C128">
        <f>C88*10000/C62</f>
        <v>-0.35539575593986183</v>
      </c>
      <c r="D128">
        <f>D88*10000/D62</f>
        <v>-0.08043929041806909</v>
      </c>
      <c r="E128">
        <f>E88*10000/E62</f>
        <v>-0.19124622293672824</v>
      </c>
      <c r="F128">
        <f>F88*10000/F62</f>
        <v>0.44896920569173276</v>
      </c>
      <c r="G128">
        <f>AVERAGE(C128:E128)</f>
        <v>-0.20902708976488638</v>
      </c>
      <c r="H128">
        <f>STDEV(C128:E128)</f>
        <v>0.13833793370558103</v>
      </c>
      <c r="I128">
        <f>(B128*B4+C128*C4+D128*D4+E128*E4+F128*F4)/SUM(B4:F4)</f>
        <v>-0.013946700196438106</v>
      </c>
    </row>
    <row r="129" spans="1:9" ht="12.75">
      <c r="A129" t="s">
        <v>88</v>
      </c>
      <c r="B129">
        <f>B89*10000/B62</f>
        <v>-0.01659999945626957</v>
      </c>
      <c r="C129">
        <f>C89*10000/C62</f>
        <v>-0.0059933030710220435</v>
      </c>
      <c r="D129">
        <f>D89*10000/D62</f>
        <v>0.01566005028496275</v>
      </c>
      <c r="E129">
        <f>E89*10000/E62</f>
        <v>0.08685280160686266</v>
      </c>
      <c r="F129">
        <f>F89*10000/F62</f>
        <v>0.02161458901196253</v>
      </c>
      <c r="G129">
        <f>AVERAGE(C129:E129)</f>
        <v>0.03217318294026779</v>
      </c>
      <c r="H129">
        <f>STDEV(C129:E129)</f>
        <v>0.04857584225757653</v>
      </c>
      <c r="I129">
        <f>(B129*B4+C129*C4+D129*D4+E129*E4+F129*F4)/SUM(B4:F4)</f>
        <v>0.023679770706471533</v>
      </c>
    </row>
    <row r="130" spans="1:9" ht="12.75">
      <c r="A130" t="s">
        <v>89</v>
      </c>
      <c r="B130">
        <f>B90*10000/B62</f>
        <v>0.07332194325149433</v>
      </c>
      <c r="C130">
        <f>C90*10000/C62</f>
        <v>0.047446275569601716</v>
      </c>
      <c r="D130">
        <f>D90*10000/D62</f>
        <v>-0.015952041778821854</v>
      </c>
      <c r="E130">
        <f>E90*10000/E62</f>
        <v>-0.05853215092968838</v>
      </c>
      <c r="F130">
        <f>F90*10000/F62</f>
        <v>0.33167848497122215</v>
      </c>
      <c r="G130">
        <f>AVERAGE(C130:E130)</f>
        <v>-0.00901263904630284</v>
      </c>
      <c r="H130">
        <f>STDEV(C130:E130)</f>
        <v>0.0533289152667615</v>
      </c>
      <c r="I130">
        <f>(B130*B4+C130*C4+D130*D4+E130*E4+F130*F4)/SUM(B4:F4)</f>
        <v>0.04825728595282815</v>
      </c>
    </row>
    <row r="131" spans="1:9" ht="12.75">
      <c r="A131" t="s">
        <v>90</v>
      </c>
      <c r="B131">
        <f>B91*10000/B62</f>
        <v>0.011694711389405584</v>
      </c>
      <c r="C131">
        <f>C91*10000/C62</f>
        <v>-0.005542307567658127</v>
      </c>
      <c r="D131">
        <f>D91*10000/D62</f>
        <v>0.005608968418958163</v>
      </c>
      <c r="E131">
        <f>E91*10000/E62</f>
        <v>0.05469072127562251</v>
      </c>
      <c r="F131">
        <f>F91*10000/F62</f>
        <v>0.02006507842038196</v>
      </c>
      <c r="G131">
        <f>AVERAGE(C131:E131)</f>
        <v>0.01825246070897418</v>
      </c>
      <c r="H131">
        <f>STDEV(C131:E131)</f>
        <v>0.032045247133929866</v>
      </c>
      <c r="I131">
        <f>(B131*B4+C131*C4+D131*D4+E131*E4+F131*F4)/SUM(B4:F4)</f>
        <v>0.017539741173125515</v>
      </c>
    </row>
    <row r="132" spans="1:9" ht="12.75">
      <c r="A132" t="s">
        <v>91</v>
      </c>
      <c r="B132">
        <f>B92*10000/B62</f>
        <v>0.02889917352891712</v>
      </c>
      <c r="C132">
        <f>C92*10000/C62</f>
        <v>-0.03973961483346962</v>
      </c>
      <c r="D132">
        <f>D92*10000/D62</f>
        <v>-0.0008879385259599137</v>
      </c>
      <c r="E132">
        <f>E92*10000/E62</f>
        <v>-0.005871546020364184</v>
      </c>
      <c r="F132">
        <f>F92*10000/F62</f>
        <v>0.03067796410031467</v>
      </c>
      <c r="G132">
        <f>AVERAGE(C132:E132)</f>
        <v>-0.01549969979326457</v>
      </c>
      <c r="H132">
        <f>STDEV(C132:E132)</f>
        <v>0.021139753943266223</v>
      </c>
      <c r="I132">
        <f>(B132*B4+C132*C4+D132*D4+E132*E4+F132*F4)/SUM(B4:F4)</f>
        <v>-0.0029097412885061486</v>
      </c>
    </row>
    <row r="133" spans="1:9" ht="12.75">
      <c r="A133" t="s">
        <v>92</v>
      </c>
      <c r="B133">
        <f>B93*10000/B62</f>
        <v>0.07671380914180455</v>
      </c>
      <c r="C133">
        <f>C93*10000/C62</f>
        <v>0.08138297596478308</v>
      </c>
      <c r="D133">
        <f>D93*10000/D62</f>
        <v>0.0842492930449607</v>
      </c>
      <c r="E133">
        <f>E93*10000/E62</f>
        <v>0.08350509448038469</v>
      </c>
      <c r="F133">
        <f>F93*10000/F62</f>
        <v>0.05386585836860605</v>
      </c>
      <c r="G133">
        <f>AVERAGE(C133:E133)</f>
        <v>0.08304578783004284</v>
      </c>
      <c r="H133">
        <f>STDEV(C133:E133)</f>
        <v>0.0014873349825495568</v>
      </c>
      <c r="I133">
        <f>(B133*B4+C133*C4+D133*D4+E133*E4+F133*F4)/SUM(B4:F4)</f>
        <v>0.0782454509618794</v>
      </c>
    </row>
    <row r="134" spans="1:9" ht="12.75">
      <c r="A134" t="s">
        <v>93</v>
      </c>
      <c r="B134">
        <f>B94*10000/B62</f>
        <v>-0.018575372984410362</v>
      </c>
      <c r="C134">
        <f>C94*10000/C62</f>
        <v>-0.007323596747324322</v>
      </c>
      <c r="D134">
        <f>D94*10000/D62</f>
        <v>0.0032142999385083213</v>
      </c>
      <c r="E134">
        <f>E94*10000/E62</f>
        <v>0.011613268202649074</v>
      </c>
      <c r="F134">
        <f>F94*10000/F62</f>
        <v>-0.007530022261681765</v>
      </c>
      <c r="G134">
        <f>AVERAGE(C134:E134)</f>
        <v>0.002501323797944358</v>
      </c>
      <c r="H134">
        <f>STDEV(C134:E134)</f>
        <v>0.009488543869643163</v>
      </c>
      <c r="I134">
        <f>(B134*B4+C134*C4+D134*D4+E134*E4+F134*F4)/SUM(B4:F4)</f>
        <v>-0.0018962062933662502</v>
      </c>
    </row>
    <row r="135" spans="1:9" ht="12.75">
      <c r="A135" t="s">
        <v>94</v>
      </c>
      <c r="B135">
        <f>B95*10000/B62</f>
        <v>0.004035855032974397</v>
      </c>
      <c r="C135">
        <f>C95*10000/C62</f>
        <v>-0.004459501024017109</v>
      </c>
      <c r="D135">
        <f>D95*10000/D62</f>
        <v>-0.0024179872808722117</v>
      </c>
      <c r="E135">
        <f>E95*10000/E62</f>
        <v>0.00510730474290776</v>
      </c>
      <c r="F135">
        <f>F95*10000/F62</f>
        <v>0.0035013115727925716</v>
      </c>
      <c r="G135">
        <f>AVERAGE(C135:E135)</f>
        <v>-0.000590061187327187</v>
      </c>
      <c r="H135">
        <f>STDEV(C135:E135)</f>
        <v>0.005038544283631316</v>
      </c>
      <c r="I135">
        <f>(B135*B4+C135*C4+D135*D4+E135*E4+F135*F4)/SUM(B4:F4)</f>
        <v>0.0006260953642727469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2006-01-16T14:38:13Z</cp:lastPrinted>
  <dcterms:created xsi:type="dcterms:W3CDTF">2006-01-16T14:38:13Z</dcterms:created>
  <dcterms:modified xsi:type="dcterms:W3CDTF">2006-01-16T15:56:55Z</dcterms:modified>
  <cp:category/>
  <cp:version/>
  <cp:contentType/>
  <cp:contentStatus/>
</cp:coreProperties>
</file>