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<sst xmlns="http://schemas.openxmlformats.org/spreadsheetml/2006/main" count="204" uniqueCount="98">
  <si>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17/01/2006       14:11:49</t>
  </si>
  <si>
    <t>LISSNER</t>
  </si>
  <si>
    <t>HCMQAP784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</si>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</sst>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171796"/>
        <c:axId val="56328437"/>
      </c:lineChart>
      <c:catAx>
        <c:axId val="21171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28437"/>
        <c:crosses val="autoZero"/>
        <c:auto val="1"/>
        <c:lblOffset val="100"/>
        <c:noMultiLvlLbl val="0"/>
      </c:catAx>
      <c:valAx>
        <c:axId val="563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7179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-0.003748</v>
      </c>
      <c r="D4" s="12">
        <v>-0.003745</v>
      </c>
      <c r="E4" s="12">
        <v>-0.003749</v>
      </c>
      <c r="F4" s="24">
        <v>-0.00207</v>
      </c>
      <c r="G4" s="34">
        <v>-0.01168</v>
      </c>
    </row>
    <row r="5" spans="1:7" ht="12.75" thickBot="1">
      <c r="A5" s="44" t="s">
        <v>13</v>
      </c>
      <c r="B5" s="45">
        <v>2.399592</v>
      </c>
      <c r="C5" s="46">
        <v>2.687196</v>
      </c>
      <c r="D5" s="46">
        <v>-0.835118</v>
      </c>
      <c r="E5" s="46">
        <v>-1.475813</v>
      </c>
      <c r="F5" s="47">
        <v>-3.340631</v>
      </c>
      <c r="G5" s="48">
        <v>4.39184</v>
      </c>
    </row>
    <row r="6" spans="1:7" ht="12.75" thickTop="1">
      <c r="A6" s="6" t="s">
        <v>14</v>
      </c>
      <c r="B6" s="39">
        <v>-111.264</v>
      </c>
      <c r="C6" s="40">
        <v>68.86416</v>
      </c>
      <c r="D6" s="40">
        <v>38.80312</v>
      </c>
      <c r="E6" s="40">
        <v>103.7665</v>
      </c>
      <c r="F6" s="41">
        <v>-261.0587</v>
      </c>
      <c r="G6" s="42">
        <v>0.005256997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3.122489</v>
      </c>
      <c r="C8" s="13">
        <v>-3.039399</v>
      </c>
      <c r="D8" s="13">
        <v>-2.427103</v>
      </c>
      <c r="E8" s="13">
        <v>-0.5930886</v>
      </c>
      <c r="F8" s="25">
        <v>-0.1632257</v>
      </c>
      <c r="G8" s="35">
        <v>-1.025563</v>
      </c>
    </row>
    <row r="9" spans="1:7" ht="12">
      <c r="A9" s="20" t="s">
        <v>17</v>
      </c>
      <c r="B9" s="29">
        <v>-0.4428825</v>
      </c>
      <c r="C9" s="13">
        <v>-1.072496</v>
      </c>
      <c r="D9" s="13">
        <v>-0.7801656</v>
      </c>
      <c r="E9" s="13">
        <v>-0.5690857</v>
      </c>
      <c r="F9" s="25">
        <v>-0.6607279</v>
      </c>
      <c r="G9" s="35">
        <v>-0.7348683</v>
      </c>
    </row>
    <row r="10" spans="1:7" ht="12">
      <c r="A10" s="20" t="s">
        <v>18</v>
      </c>
      <c r="B10" s="49">
        <v>0.6323055</v>
      </c>
      <c r="C10" s="50">
        <v>2.006127</v>
      </c>
      <c r="D10" s="50">
        <v>0.1512336</v>
      </c>
      <c r="E10" s="50">
        <v>0.2289721</v>
      </c>
      <c r="F10" s="51">
        <v>-2.893401</v>
      </c>
      <c r="G10" s="35">
        <v>0.2815545</v>
      </c>
    </row>
    <row r="11" spans="1:7" ht="12">
      <c r="A11" s="21" t="s">
        <v>19</v>
      </c>
      <c r="B11" s="31">
        <v>2.63352</v>
      </c>
      <c r="C11" s="15">
        <v>1.495968</v>
      </c>
      <c r="D11" s="15">
        <v>2.474943</v>
      </c>
      <c r="E11" s="15">
        <v>1.913107</v>
      </c>
      <c r="F11" s="27">
        <v>13.61589</v>
      </c>
      <c r="G11" s="37">
        <v>3.60801</v>
      </c>
    </row>
    <row r="12" spans="1:7" ht="12">
      <c r="A12" s="20" t="s">
        <v>20</v>
      </c>
      <c r="B12" s="29">
        <v>0.3052353</v>
      </c>
      <c r="C12" s="13">
        <v>0.4391705</v>
      </c>
      <c r="D12" s="13">
        <v>0.03214093</v>
      </c>
      <c r="E12" s="13">
        <v>0.4013966</v>
      </c>
      <c r="F12" s="25">
        <v>0.2273975</v>
      </c>
      <c r="G12" s="35">
        <v>0.2846018</v>
      </c>
    </row>
    <row r="13" spans="1:7" ht="12">
      <c r="A13" s="20" t="s">
        <v>21</v>
      </c>
      <c r="B13" s="29">
        <v>0.007648084</v>
      </c>
      <c r="C13" s="13">
        <v>-0.09963819</v>
      </c>
      <c r="D13" s="13">
        <v>-0.05499226</v>
      </c>
      <c r="E13" s="13">
        <v>-0.1042956</v>
      </c>
      <c r="F13" s="25">
        <v>-0.1095309</v>
      </c>
      <c r="G13" s="35">
        <v>-0.07575325</v>
      </c>
    </row>
    <row r="14" spans="1:7" ht="12">
      <c r="A14" s="20" t="s">
        <v>22</v>
      </c>
      <c r="B14" s="29">
        <v>0.08633615</v>
      </c>
      <c r="C14" s="13">
        <v>0.1102145</v>
      </c>
      <c r="D14" s="13">
        <v>-0.05023692</v>
      </c>
      <c r="E14" s="13">
        <v>0.05065052</v>
      </c>
      <c r="F14" s="25">
        <v>0.05402517</v>
      </c>
      <c r="G14" s="35">
        <v>0.046363</v>
      </c>
    </row>
    <row r="15" spans="1:7" ht="12">
      <c r="A15" s="21" t="s">
        <v>23</v>
      </c>
      <c r="B15" s="31">
        <v>-0.3778078</v>
      </c>
      <c r="C15" s="15">
        <v>-0.2148704</v>
      </c>
      <c r="D15" s="15">
        <v>-0.1077614</v>
      </c>
      <c r="E15" s="15">
        <v>-0.1796629</v>
      </c>
      <c r="F15" s="27">
        <v>-0.3888606</v>
      </c>
      <c r="G15" s="37">
        <v>-0.227456</v>
      </c>
    </row>
    <row r="16" spans="1:7" ht="12">
      <c r="A16" s="20" t="s">
        <v>24</v>
      </c>
      <c r="B16" s="29">
        <v>0.009065582</v>
      </c>
      <c r="C16" s="13">
        <v>0.0433403</v>
      </c>
      <c r="D16" s="13">
        <v>0.01093602</v>
      </c>
      <c r="E16" s="13">
        <v>0.01052014</v>
      </c>
      <c r="F16" s="25">
        <v>0.0144296</v>
      </c>
      <c r="G16" s="35">
        <v>0.01882488</v>
      </c>
    </row>
    <row r="17" spans="1:7" ht="12">
      <c r="A17" s="20" t="s">
        <v>25</v>
      </c>
      <c r="B17" s="29">
        <v>-0.0349176</v>
      </c>
      <c r="C17" s="13">
        <v>-0.01799041</v>
      </c>
      <c r="D17" s="13">
        <v>-0.03774503</v>
      </c>
      <c r="E17" s="13">
        <v>-0.03274993</v>
      </c>
      <c r="F17" s="25">
        <v>-0.03364933</v>
      </c>
      <c r="G17" s="35">
        <v>-0.0308349</v>
      </c>
    </row>
    <row r="18" spans="1:7" ht="12">
      <c r="A18" s="20" t="s">
        <v>26</v>
      </c>
      <c r="B18" s="29">
        <v>0.0717956</v>
      </c>
      <c r="C18" s="13">
        <v>-0.005920768</v>
      </c>
      <c r="D18" s="13">
        <v>0.02767802</v>
      </c>
      <c r="E18" s="13">
        <v>0.02600972</v>
      </c>
      <c r="F18" s="25">
        <v>0.0495194</v>
      </c>
      <c r="G18" s="35">
        <v>0.02850117</v>
      </c>
    </row>
    <row r="19" spans="1:7" ht="12">
      <c r="A19" s="21" t="s">
        <v>27</v>
      </c>
      <c r="B19" s="31">
        <v>-0.2065917</v>
      </c>
      <c r="C19" s="15">
        <v>-0.1973578</v>
      </c>
      <c r="D19" s="15">
        <v>-0.2059729</v>
      </c>
      <c r="E19" s="15">
        <v>-0.2128917</v>
      </c>
      <c r="F19" s="27">
        <v>-0.1533522</v>
      </c>
      <c r="G19" s="37">
        <v>-0.1986608</v>
      </c>
    </row>
    <row r="20" spans="1:7" ht="12.75" thickBot="1">
      <c r="A20" s="44" t="s">
        <v>28</v>
      </c>
      <c r="B20" s="45">
        <v>0.001557285</v>
      </c>
      <c r="C20" s="46">
        <v>-0.00869664</v>
      </c>
      <c r="D20" s="46">
        <v>0.0009453903</v>
      </c>
      <c r="E20" s="46">
        <v>-0.000192369</v>
      </c>
      <c r="F20" s="47">
        <v>0.005019696</v>
      </c>
      <c r="G20" s="48">
        <v>-0.001018499</v>
      </c>
    </row>
    <row r="21" spans="1:7" ht="12.75" thickTop="1">
      <c r="A21" s="6" t="s">
        <v>29</v>
      </c>
      <c r="B21" s="39">
        <v>-36.94289</v>
      </c>
      <c r="C21" s="40">
        <v>50.5809</v>
      </c>
      <c r="D21" s="40">
        <v>-33.85114</v>
      </c>
      <c r="E21" s="40">
        <v>32.01965</v>
      </c>
      <c r="F21" s="41">
        <v>-47.86487</v>
      </c>
      <c r="G21" s="43">
        <v>0.008302682</v>
      </c>
    </row>
    <row r="22" spans="1:7" ht="12">
      <c r="A22" s="20" t="s">
        <v>30</v>
      </c>
      <c r="B22" s="29">
        <v>47.99222</v>
      </c>
      <c r="C22" s="13">
        <v>53.74444</v>
      </c>
      <c r="D22" s="13">
        <v>-16.70237</v>
      </c>
      <c r="E22" s="13">
        <v>-29.51634</v>
      </c>
      <c r="F22" s="25">
        <v>-66.81361</v>
      </c>
      <c r="G22" s="36">
        <v>0</v>
      </c>
    </row>
    <row r="23" spans="1:7" ht="12">
      <c r="A23" s="20" t="s">
        <v>31</v>
      </c>
      <c r="B23" s="29">
        <v>-4.613594</v>
      </c>
      <c r="C23" s="13">
        <v>-2.36368</v>
      </c>
      <c r="D23" s="13">
        <v>0.2256903</v>
      </c>
      <c r="E23" s="13">
        <v>-2.87335</v>
      </c>
      <c r="F23" s="25">
        <v>8.951866</v>
      </c>
      <c r="G23" s="35">
        <v>-0.6867639</v>
      </c>
    </row>
    <row r="24" spans="1:7" ht="12">
      <c r="A24" s="20" t="s">
        <v>32</v>
      </c>
      <c r="B24" s="29">
        <v>3.187758</v>
      </c>
      <c r="C24" s="13">
        <v>2.225141</v>
      </c>
      <c r="D24" s="13">
        <v>0.6894055</v>
      </c>
      <c r="E24" s="13">
        <v>3.655582</v>
      </c>
      <c r="F24" s="25">
        <v>6.441927</v>
      </c>
      <c r="G24" s="35">
        <v>2.90056</v>
      </c>
    </row>
    <row r="25" spans="1:7" ht="12">
      <c r="A25" s="20" t="s">
        <v>33</v>
      </c>
      <c r="B25" s="29">
        <v>-1.246595</v>
      </c>
      <c r="C25" s="13">
        <v>-1.058275</v>
      </c>
      <c r="D25" s="13">
        <v>-0.1101154</v>
      </c>
      <c r="E25" s="13">
        <v>-0.5381223</v>
      </c>
      <c r="F25" s="25">
        <v>-1.332289</v>
      </c>
      <c r="G25" s="35">
        <v>-0.7689061</v>
      </c>
    </row>
    <row r="26" spans="1:7" ht="12">
      <c r="A26" s="21" t="s">
        <v>34</v>
      </c>
      <c r="B26" s="31">
        <v>0.1967932</v>
      </c>
      <c r="C26" s="15">
        <v>0.5482519</v>
      </c>
      <c r="D26" s="15">
        <v>-0.2061349</v>
      </c>
      <c r="E26" s="15">
        <v>-0.2184255</v>
      </c>
      <c r="F26" s="27">
        <v>1.010845</v>
      </c>
      <c r="G26" s="37">
        <v>0.1928607</v>
      </c>
    </row>
    <row r="27" spans="1:7" ht="12">
      <c r="A27" s="20" t="s">
        <v>35</v>
      </c>
      <c r="B27" s="29">
        <v>-0.02226229</v>
      </c>
      <c r="C27" s="13">
        <v>0.1644877</v>
      </c>
      <c r="D27" s="13">
        <v>0.05849663</v>
      </c>
      <c r="E27" s="13">
        <v>-0.09486466</v>
      </c>
      <c r="F27" s="25">
        <v>0.338291</v>
      </c>
      <c r="G27" s="35">
        <v>0.07255312</v>
      </c>
    </row>
    <row r="28" spans="1:7" ht="12">
      <c r="A28" s="20" t="s">
        <v>36</v>
      </c>
      <c r="B28" s="29">
        <v>0.1068605</v>
      </c>
      <c r="C28" s="13">
        <v>-0.1273362</v>
      </c>
      <c r="D28" s="13">
        <v>0.01615293</v>
      </c>
      <c r="E28" s="13">
        <v>0.372965</v>
      </c>
      <c r="F28" s="25">
        <v>0.6029423</v>
      </c>
      <c r="G28" s="35">
        <v>0.1586758</v>
      </c>
    </row>
    <row r="29" spans="1:7" ht="12">
      <c r="A29" s="20" t="s">
        <v>37</v>
      </c>
      <c r="B29" s="29">
        <v>-0.1148604</v>
      </c>
      <c r="C29" s="13">
        <v>-0.02995242</v>
      </c>
      <c r="D29" s="13">
        <v>0.09953759</v>
      </c>
      <c r="E29" s="13">
        <v>-0.02358177</v>
      </c>
      <c r="F29" s="25">
        <v>0.01817834</v>
      </c>
      <c r="G29" s="35">
        <v>-0.003227045</v>
      </c>
    </row>
    <row r="30" spans="1:7" ht="12">
      <c r="A30" s="21" t="s">
        <v>38</v>
      </c>
      <c r="B30" s="31">
        <v>0.1507771</v>
      </c>
      <c r="C30" s="15">
        <v>0.1137386</v>
      </c>
      <c r="D30" s="15">
        <v>0.04044954</v>
      </c>
      <c r="E30" s="15">
        <v>0.007221732</v>
      </c>
      <c r="F30" s="27">
        <v>0.2360454</v>
      </c>
      <c r="G30" s="37">
        <v>0.0921108</v>
      </c>
    </row>
    <row r="31" spans="1:7" ht="12">
      <c r="A31" s="20" t="s">
        <v>39</v>
      </c>
      <c r="B31" s="29">
        <v>0.01723529</v>
      </c>
      <c r="C31" s="13">
        <v>0.04108109</v>
      </c>
      <c r="D31" s="13">
        <v>0.009314637</v>
      </c>
      <c r="E31" s="13">
        <v>0.02935662</v>
      </c>
      <c r="F31" s="25">
        <v>0.03455312</v>
      </c>
      <c r="G31" s="35">
        <v>0.02628936</v>
      </c>
    </row>
    <row r="32" spans="1:7" ht="12">
      <c r="A32" s="20" t="s">
        <v>40</v>
      </c>
      <c r="B32" s="29">
        <v>0.01731828</v>
      </c>
      <c r="C32" s="13">
        <v>-0.04055264</v>
      </c>
      <c r="D32" s="13">
        <v>0.03265301</v>
      </c>
      <c r="E32" s="13">
        <v>0.07130578</v>
      </c>
      <c r="F32" s="25">
        <v>0.02303507</v>
      </c>
      <c r="G32" s="35">
        <v>0.02083092</v>
      </c>
    </row>
    <row r="33" spans="1:7" ht="12">
      <c r="A33" s="20" t="s">
        <v>41</v>
      </c>
      <c r="B33" s="29">
        <v>0.09162359</v>
      </c>
      <c r="C33" s="13">
        <v>0.075677</v>
      </c>
      <c r="D33" s="13">
        <v>0.09834894</v>
      </c>
      <c r="E33" s="13">
        <v>0.07501365</v>
      </c>
      <c r="F33" s="25">
        <v>0.08636026</v>
      </c>
      <c r="G33" s="35">
        <v>0.08470761</v>
      </c>
    </row>
    <row r="34" spans="1:7" ht="12">
      <c r="A34" s="21" t="s">
        <v>42</v>
      </c>
      <c r="B34" s="31">
        <v>0.003900179</v>
      </c>
      <c r="C34" s="15">
        <v>0.006851063</v>
      </c>
      <c r="D34" s="15">
        <v>0.006902485</v>
      </c>
      <c r="E34" s="15">
        <v>0.005255233</v>
      </c>
      <c r="F34" s="27">
        <v>-0.02310218</v>
      </c>
      <c r="G34" s="37">
        <v>0.002056322</v>
      </c>
    </row>
    <row r="35" spans="1:7" ht="12.75" thickBot="1">
      <c r="A35" s="22" t="s">
        <v>43</v>
      </c>
      <c r="B35" s="32">
        <v>0.001588084</v>
      </c>
      <c r="C35" s="16">
        <v>0.000661764</v>
      </c>
      <c r="D35" s="16">
        <v>0.005295983</v>
      </c>
      <c r="E35" s="16">
        <v>0.006915398</v>
      </c>
      <c r="F35" s="28">
        <v>0.004614581</v>
      </c>
      <c r="G35" s="38">
        <v>0.003941031</v>
      </c>
    </row>
    <row r="36" spans="1:7" ht="12">
      <c r="A36" s="4" t="s">
        <v>44</v>
      </c>
      <c r="B36" s="3">
        <v>21.14258</v>
      </c>
      <c r="C36" s="3">
        <v>21.14258</v>
      </c>
      <c r="D36" s="3">
        <v>21.14563</v>
      </c>
      <c r="E36" s="3">
        <v>21.14868</v>
      </c>
      <c r="F36" s="3">
        <v>21.15784</v>
      </c>
      <c r="G36" s="3"/>
    </row>
    <row r="37" spans="1:6" ht="12">
      <c r="A37" s="4" t="s">
        <v>45</v>
      </c>
      <c r="B37" s="2">
        <v>0.1922607</v>
      </c>
      <c r="C37" s="2">
        <v>0.138855</v>
      </c>
      <c r="D37" s="2">
        <v>0.07578532</v>
      </c>
      <c r="E37" s="2">
        <v>0.05086263</v>
      </c>
      <c r="F37" s="2">
        <v>0.02085368</v>
      </c>
    </row>
    <row r="38" spans="1:7" ht="12">
      <c r="A38" s="4" t="s">
        <v>53</v>
      </c>
      <c r="B38" s="2">
        <v>0.0001894458</v>
      </c>
      <c r="C38" s="2">
        <v>-0.0001175278</v>
      </c>
      <c r="D38" s="2">
        <v>-6.606124E-05</v>
      </c>
      <c r="E38" s="2">
        <v>-0.0001762408</v>
      </c>
      <c r="F38" s="2">
        <v>0.0004432363</v>
      </c>
      <c r="G38" s="2">
        <v>0.0002915089</v>
      </c>
    </row>
    <row r="39" spans="1:7" ht="12.75" thickBot="1">
      <c r="A39" s="4" t="s">
        <v>54</v>
      </c>
      <c r="B39" s="2">
        <v>6.189372E-05</v>
      </c>
      <c r="C39" s="2">
        <v>-8.535588E-05</v>
      </c>
      <c r="D39" s="2">
        <v>5.743659E-05</v>
      </c>
      <c r="E39" s="2">
        <v>-5.495361E-05</v>
      </c>
      <c r="F39" s="2">
        <v>8.433171E-05</v>
      </c>
      <c r="G39" s="2">
        <v>0.0008377936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3.117048</v>
      </c>
      <c r="F40" s="17" t="s">
        <v>48</v>
      </c>
      <c r="G40" s="8">
        <v>54.936849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0.003748</v>
      </c>
      <c r="D4">
        <v>0.003745</v>
      </c>
      <c r="E4">
        <v>0.003749</v>
      </c>
      <c r="F4">
        <v>0.00207</v>
      </c>
      <c r="G4">
        <v>0.01168</v>
      </c>
    </row>
    <row r="5" spans="1:7" ht="12.75">
      <c r="A5" t="s">
        <v>13</v>
      </c>
      <c r="B5">
        <v>2.399592</v>
      </c>
      <c r="C5">
        <v>2.687196</v>
      </c>
      <c r="D5">
        <v>-0.835118</v>
      </c>
      <c r="E5">
        <v>-1.475813</v>
      </c>
      <c r="F5">
        <v>-3.340631</v>
      </c>
      <c r="G5">
        <v>4.39184</v>
      </c>
    </row>
    <row r="6" spans="1:7" ht="12.75">
      <c r="A6" t="s">
        <v>14</v>
      </c>
      <c r="B6" s="52">
        <v>-111.264</v>
      </c>
      <c r="C6" s="52">
        <v>68.86416</v>
      </c>
      <c r="D6" s="52">
        <v>38.80312</v>
      </c>
      <c r="E6" s="52">
        <v>103.7665</v>
      </c>
      <c r="F6" s="52">
        <v>-261.0587</v>
      </c>
      <c r="G6" s="52">
        <v>0.005256997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3.122489</v>
      </c>
      <c r="C8" s="52">
        <v>-3.039399</v>
      </c>
      <c r="D8" s="52">
        <v>-2.427103</v>
      </c>
      <c r="E8" s="52">
        <v>-0.5930886</v>
      </c>
      <c r="F8" s="52">
        <v>-0.1632257</v>
      </c>
      <c r="G8" s="52">
        <v>-1.025563</v>
      </c>
    </row>
    <row r="9" spans="1:7" ht="12.75">
      <c r="A9" t="s">
        <v>17</v>
      </c>
      <c r="B9" s="52">
        <v>-0.4428825</v>
      </c>
      <c r="C9" s="52">
        <v>-1.072496</v>
      </c>
      <c r="D9" s="52">
        <v>-0.7801656</v>
      </c>
      <c r="E9" s="52">
        <v>-0.5690857</v>
      </c>
      <c r="F9" s="52">
        <v>-0.6607279</v>
      </c>
      <c r="G9" s="52">
        <v>-0.7348683</v>
      </c>
    </row>
    <row r="10" spans="1:7" ht="12.75">
      <c r="A10" t="s">
        <v>18</v>
      </c>
      <c r="B10" s="52">
        <v>0.6323055</v>
      </c>
      <c r="C10" s="52">
        <v>2.006127</v>
      </c>
      <c r="D10" s="52">
        <v>0.1512336</v>
      </c>
      <c r="E10" s="52">
        <v>0.2289721</v>
      </c>
      <c r="F10" s="52">
        <v>-2.893401</v>
      </c>
      <c r="G10" s="52">
        <v>0.2815545</v>
      </c>
    </row>
    <row r="11" spans="1:7" ht="12.75">
      <c r="A11" t="s">
        <v>19</v>
      </c>
      <c r="B11" s="52">
        <v>2.63352</v>
      </c>
      <c r="C11" s="52">
        <v>1.495968</v>
      </c>
      <c r="D11" s="52">
        <v>2.474943</v>
      </c>
      <c r="E11" s="52">
        <v>1.913107</v>
      </c>
      <c r="F11" s="52">
        <v>13.61589</v>
      </c>
      <c r="G11" s="52">
        <v>3.60801</v>
      </c>
    </row>
    <row r="12" spans="1:7" ht="12.75">
      <c r="A12" t="s">
        <v>20</v>
      </c>
      <c r="B12" s="52">
        <v>0.3052353</v>
      </c>
      <c r="C12" s="52">
        <v>0.4391705</v>
      </c>
      <c r="D12" s="52">
        <v>0.03214093</v>
      </c>
      <c r="E12" s="52">
        <v>0.4013966</v>
      </c>
      <c r="F12" s="52">
        <v>0.2273975</v>
      </c>
      <c r="G12" s="52">
        <v>0.2846018</v>
      </c>
    </row>
    <row r="13" spans="1:7" ht="12.75">
      <c r="A13" t="s">
        <v>21</v>
      </c>
      <c r="B13" s="52">
        <v>0.007648084</v>
      </c>
      <c r="C13" s="52">
        <v>-0.09963819</v>
      </c>
      <c r="D13" s="52">
        <v>-0.05499226</v>
      </c>
      <c r="E13" s="52">
        <v>-0.1042956</v>
      </c>
      <c r="F13" s="52">
        <v>-0.1095309</v>
      </c>
      <c r="G13" s="52">
        <v>-0.07575325</v>
      </c>
    </row>
    <row r="14" spans="1:7" ht="12.75">
      <c r="A14" t="s">
        <v>22</v>
      </c>
      <c r="B14" s="52">
        <v>0.08633615</v>
      </c>
      <c r="C14" s="52">
        <v>0.1102145</v>
      </c>
      <c r="D14" s="52">
        <v>-0.05023692</v>
      </c>
      <c r="E14" s="52">
        <v>0.05065052</v>
      </c>
      <c r="F14" s="52">
        <v>0.05402517</v>
      </c>
      <c r="G14" s="52">
        <v>0.046363</v>
      </c>
    </row>
    <row r="15" spans="1:7" ht="12.75">
      <c r="A15" t="s">
        <v>23</v>
      </c>
      <c r="B15" s="52">
        <v>-0.3778078</v>
      </c>
      <c r="C15" s="52">
        <v>-0.2148704</v>
      </c>
      <c r="D15" s="52">
        <v>-0.1077614</v>
      </c>
      <c r="E15" s="52">
        <v>-0.1796629</v>
      </c>
      <c r="F15" s="52">
        <v>-0.3888606</v>
      </c>
      <c r="G15" s="52">
        <v>-0.227456</v>
      </c>
    </row>
    <row r="16" spans="1:7" ht="12.75">
      <c r="A16" t="s">
        <v>24</v>
      </c>
      <c r="B16" s="52">
        <v>0.009065582</v>
      </c>
      <c r="C16" s="52">
        <v>0.0433403</v>
      </c>
      <c r="D16" s="52">
        <v>0.01093602</v>
      </c>
      <c r="E16" s="52">
        <v>0.01052014</v>
      </c>
      <c r="F16" s="52">
        <v>0.0144296</v>
      </c>
      <c r="G16" s="52">
        <v>0.01882488</v>
      </c>
    </row>
    <row r="17" spans="1:7" ht="12.75">
      <c r="A17" t="s">
        <v>25</v>
      </c>
      <c r="B17" s="52">
        <v>-0.0349176</v>
      </c>
      <c r="C17" s="52">
        <v>-0.01799041</v>
      </c>
      <c r="D17" s="52">
        <v>-0.03774503</v>
      </c>
      <c r="E17" s="52">
        <v>-0.03274993</v>
      </c>
      <c r="F17" s="52">
        <v>-0.03364933</v>
      </c>
      <c r="G17" s="52">
        <v>-0.0308349</v>
      </c>
    </row>
    <row r="18" spans="1:7" ht="12.75">
      <c r="A18" t="s">
        <v>26</v>
      </c>
      <c r="B18" s="52">
        <v>0.0717956</v>
      </c>
      <c r="C18" s="52">
        <v>-0.005920768</v>
      </c>
      <c r="D18" s="52">
        <v>0.02767802</v>
      </c>
      <c r="E18" s="52">
        <v>0.02600972</v>
      </c>
      <c r="F18" s="52">
        <v>0.0495194</v>
      </c>
      <c r="G18" s="52">
        <v>0.02850117</v>
      </c>
    </row>
    <row r="19" spans="1:7" ht="12.75">
      <c r="A19" t="s">
        <v>27</v>
      </c>
      <c r="B19" s="52">
        <v>-0.2065917</v>
      </c>
      <c r="C19" s="52">
        <v>-0.1973578</v>
      </c>
      <c r="D19" s="52">
        <v>-0.2059729</v>
      </c>
      <c r="E19" s="52">
        <v>-0.2128917</v>
      </c>
      <c r="F19" s="52">
        <v>-0.1533522</v>
      </c>
      <c r="G19" s="52">
        <v>-0.1986608</v>
      </c>
    </row>
    <row r="20" spans="1:7" ht="12.75">
      <c r="A20" t="s">
        <v>28</v>
      </c>
      <c r="B20" s="52">
        <v>0.001557285</v>
      </c>
      <c r="C20" s="52">
        <v>-0.00869664</v>
      </c>
      <c r="D20" s="52">
        <v>0.0009453903</v>
      </c>
      <c r="E20" s="52">
        <v>-0.000192369</v>
      </c>
      <c r="F20" s="52">
        <v>0.005019696</v>
      </c>
      <c r="G20" s="52">
        <v>-0.001018499</v>
      </c>
    </row>
    <row r="21" spans="1:7" ht="12.75">
      <c r="A21" t="s">
        <v>29</v>
      </c>
      <c r="B21" s="52">
        <v>-36.94289</v>
      </c>
      <c r="C21" s="52">
        <v>50.5809</v>
      </c>
      <c r="D21" s="52">
        <v>-33.85114</v>
      </c>
      <c r="E21" s="52">
        <v>32.01965</v>
      </c>
      <c r="F21" s="52">
        <v>-47.86487</v>
      </c>
      <c r="G21" s="52">
        <v>0.008302682</v>
      </c>
    </row>
    <row r="22" spans="1:7" ht="12.75">
      <c r="A22" t="s">
        <v>30</v>
      </c>
      <c r="B22" s="52">
        <v>47.99222</v>
      </c>
      <c r="C22" s="52">
        <v>53.74444</v>
      </c>
      <c r="D22" s="52">
        <v>-16.70237</v>
      </c>
      <c r="E22" s="52">
        <v>-29.51634</v>
      </c>
      <c r="F22" s="52">
        <v>-66.81361</v>
      </c>
      <c r="G22" s="52">
        <v>0</v>
      </c>
    </row>
    <row r="23" spans="1:7" ht="12.75">
      <c r="A23" t="s">
        <v>31</v>
      </c>
      <c r="B23" s="52">
        <v>-4.613594</v>
      </c>
      <c r="C23" s="52">
        <v>-2.36368</v>
      </c>
      <c r="D23" s="52">
        <v>0.2256903</v>
      </c>
      <c r="E23" s="52">
        <v>-2.87335</v>
      </c>
      <c r="F23" s="52">
        <v>8.951866</v>
      </c>
      <c r="G23" s="52">
        <v>-0.6867639</v>
      </c>
    </row>
    <row r="24" spans="1:7" ht="12.75">
      <c r="A24" t="s">
        <v>32</v>
      </c>
      <c r="B24" s="52">
        <v>3.187758</v>
      </c>
      <c r="C24" s="52">
        <v>2.225141</v>
      </c>
      <c r="D24" s="52">
        <v>0.6894055</v>
      </c>
      <c r="E24" s="52">
        <v>3.655582</v>
      </c>
      <c r="F24" s="52">
        <v>6.441927</v>
      </c>
      <c r="G24" s="52">
        <v>2.90056</v>
      </c>
    </row>
    <row r="25" spans="1:7" ht="12.75">
      <c r="A25" t="s">
        <v>33</v>
      </c>
      <c r="B25" s="52">
        <v>-1.246595</v>
      </c>
      <c r="C25" s="52">
        <v>-1.058275</v>
      </c>
      <c r="D25" s="52">
        <v>-0.1101154</v>
      </c>
      <c r="E25" s="52">
        <v>-0.5381223</v>
      </c>
      <c r="F25" s="52">
        <v>-1.332289</v>
      </c>
      <c r="G25" s="52">
        <v>-0.7689061</v>
      </c>
    </row>
    <row r="26" spans="1:7" ht="12.75">
      <c r="A26" t="s">
        <v>34</v>
      </c>
      <c r="B26" s="52">
        <v>0.1967932</v>
      </c>
      <c r="C26" s="52">
        <v>0.5482519</v>
      </c>
      <c r="D26" s="52">
        <v>-0.2061349</v>
      </c>
      <c r="E26" s="52">
        <v>-0.2184255</v>
      </c>
      <c r="F26" s="52">
        <v>1.010845</v>
      </c>
      <c r="G26" s="52">
        <v>0.1928607</v>
      </c>
    </row>
    <row r="27" spans="1:7" ht="12.75">
      <c r="A27" t="s">
        <v>35</v>
      </c>
      <c r="B27" s="52">
        <v>-0.02226229</v>
      </c>
      <c r="C27" s="52">
        <v>0.1644877</v>
      </c>
      <c r="D27" s="52">
        <v>0.05849663</v>
      </c>
      <c r="E27" s="52">
        <v>-0.09486466</v>
      </c>
      <c r="F27" s="52">
        <v>0.338291</v>
      </c>
      <c r="G27" s="52">
        <v>0.07255312</v>
      </c>
    </row>
    <row r="28" spans="1:7" ht="12.75">
      <c r="A28" t="s">
        <v>36</v>
      </c>
      <c r="B28" s="52">
        <v>0.1068605</v>
      </c>
      <c r="C28" s="52">
        <v>-0.1273362</v>
      </c>
      <c r="D28" s="52">
        <v>0.01615293</v>
      </c>
      <c r="E28" s="52">
        <v>0.372965</v>
      </c>
      <c r="F28" s="52">
        <v>0.6029423</v>
      </c>
      <c r="G28" s="52">
        <v>0.1586758</v>
      </c>
    </row>
    <row r="29" spans="1:7" ht="12.75">
      <c r="A29" t="s">
        <v>37</v>
      </c>
      <c r="B29" s="52">
        <v>-0.1148604</v>
      </c>
      <c r="C29" s="52">
        <v>-0.02995242</v>
      </c>
      <c r="D29" s="52">
        <v>0.09953759</v>
      </c>
      <c r="E29" s="52">
        <v>-0.02358177</v>
      </c>
      <c r="F29" s="52">
        <v>0.01817834</v>
      </c>
      <c r="G29" s="52">
        <v>-0.003227045</v>
      </c>
    </row>
    <row r="30" spans="1:7" ht="12.75">
      <c r="A30" t="s">
        <v>38</v>
      </c>
      <c r="B30" s="52">
        <v>0.1507771</v>
      </c>
      <c r="C30" s="52">
        <v>0.1137386</v>
      </c>
      <c r="D30" s="52">
        <v>0.04044954</v>
      </c>
      <c r="E30" s="52">
        <v>0.007221732</v>
      </c>
      <c r="F30" s="52">
        <v>0.2360454</v>
      </c>
      <c r="G30" s="52">
        <v>0.0921108</v>
      </c>
    </row>
    <row r="31" spans="1:7" ht="12.75">
      <c r="A31" t="s">
        <v>39</v>
      </c>
      <c r="B31" s="52">
        <v>0.01723529</v>
      </c>
      <c r="C31" s="52">
        <v>0.04108109</v>
      </c>
      <c r="D31" s="52">
        <v>0.009314637</v>
      </c>
      <c r="E31" s="52">
        <v>0.02935662</v>
      </c>
      <c r="F31" s="52">
        <v>0.03455312</v>
      </c>
      <c r="G31" s="52">
        <v>0.02628936</v>
      </c>
    </row>
    <row r="32" spans="1:7" ht="12.75">
      <c r="A32" t="s">
        <v>40</v>
      </c>
      <c r="B32" s="52">
        <v>0.01731828</v>
      </c>
      <c r="C32" s="52">
        <v>-0.04055264</v>
      </c>
      <c r="D32" s="52">
        <v>0.03265301</v>
      </c>
      <c r="E32" s="52">
        <v>0.07130578</v>
      </c>
      <c r="F32" s="52">
        <v>0.02303507</v>
      </c>
      <c r="G32" s="52">
        <v>0.02083092</v>
      </c>
    </row>
    <row r="33" spans="1:7" ht="12.75">
      <c r="A33" t="s">
        <v>41</v>
      </c>
      <c r="B33" s="52">
        <v>0.09162359</v>
      </c>
      <c r="C33" s="52">
        <v>0.075677</v>
      </c>
      <c r="D33" s="52">
        <v>0.09834894</v>
      </c>
      <c r="E33" s="52">
        <v>0.07501365</v>
      </c>
      <c r="F33" s="52">
        <v>0.08636026</v>
      </c>
      <c r="G33" s="52">
        <v>0.08470761</v>
      </c>
    </row>
    <row r="34" spans="1:7" ht="12.75">
      <c r="A34" t="s">
        <v>42</v>
      </c>
      <c r="B34" s="52">
        <v>0.003900179</v>
      </c>
      <c r="C34" s="52">
        <v>0.006851063</v>
      </c>
      <c r="D34" s="52">
        <v>0.006902485</v>
      </c>
      <c r="E34" s="52">
        <v>0.005255233</v>
      </c>
      <c r="F34" s="52">
        <v>-0.02310218</v>
      </c>
      <c r="G34" s="52">
        <v>0.002056322</v>
      </c>
    </row>
    <row r="35" spans="1:7" ht="12.75">
      <c r="A35" t="s">
        <v>43</v>
      </c>
      <c r="B35" s="52">
        <v>0.001588084</v>
      </c>
      <c r="C35" s="52">
        <v>0.000661764</v>
      </c>
      <c r="D35" s="52">
        <v>0.005295983</v>
      </c>
      <c r="E35" s="52">
        <v>0.006915398</v>
      </c>
      <c r="F35" s="52">
        <v>0.004614581</v>
      </c>
      <c r="G35" s="52">
        <v>0.003941031</v>
      </c>
    </row>
    <row r="36" spans="1:6" ht="12.75">
      <c r="A36" t="s">
        <v>44</v>
      </c>
      <c r="B36" s="52">
        <v>21.14258</v>
      </c>
      <c r="C36" s="52">
        <v>21.14258</v>
      </c>
      <c r="D36" s="52">
        <v>21.14563</v>
      </c>
      <c r="E36" s="52">
        <v>21.14868</v>
      </c>
      <c r="F36" s="52">
        <v>21.15784</v>
      </c>
    </row>
    <row r="37" spans="1:6" ht="12.75">
      <c r="A37" t="s">
        <v>45</v>
      </c>
      <c r="B37" s="52">
        <v>0.1922607</v>
      </c>
      <c r="C37" s="52">
        <v>0.138855</v>
      </c>
      <c r="D37" s="52">
        <v>0.07578532</v>
      </c>
      <c r="E37" s="52">
        <v>0.05086263</v>
      </c>
      <c r="F37" s="52">
        <v>0.02085368</v>
      </c>
    </row>
    <row r="38" spans="1:7" ht="12.75">
      <c r="A38" t="s">
        <v>55</v>
      </c>
      <c r="B38" s="52">
        <v>0.0001894458</v>
      </c>
      <c r="C38" s="52">
        <v>-0.0001175278</v>
      </c>
      <c r="D38" s="52">
        <v>-6.606124E-05</v>
      </c>
      <c r="E38" s="52">
        <v>-0.0001762408</v>
      </c>
      <c r="F38" s="52">
        <v>0.0004432363</v>
      </c>
      <c r="G38" s="52">
        <v>0.0002915089</v>
      </c>
    </row>
    <row r="39" spans="1:7" ht="12.75">
      <c r="A39" t="s">
        <v>56</v>
      </c>
      <c r="B39" s="52">
        <v>6.189372E-05</v>
      </c>
      <c r="C39" s="52">
        <v>-8.535588E-05</v>
      </c>
      <c r="D39" s="52">
        <v>5.743659E-05</v>
      </c>
      <c r="E39" s="52">
        <v>-5.495361E-05</v>
      </c>
      <c r="F39" s="52">
        <v>8.433171E-05</v>
      </c>
      <c r="G39" s="52">
        <v>0.0008377936</v>
      </c>
    </row>
    <row r="40" spans="2:7" ht="12.75">
      <c r="B40" t="s">
        <v>46</v>
      </c>
      <c r="C40">
        <v>-0.003747</v>
      </c>
      <c r="D40" t="s">
        <v>47</v>
      </c>
      <c r="E40">
        <v>3.117048</v>
      </c>
      <c r="F40" t="s">
        <v>48</v>
      </c>
      <c r="G40">
        <v>54.936849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0.00018944584170435926</v>
      </c>
      <c r="C50">
        <f>-0.017/(C7*C7+C22*C22)*(C21*C22+C6*C7)</f>
        <v>-0.00011752781241515517</v>
      </c>
      <c r="D50">
        <f>-0.017/(D7*D7+D22*D22)*(D21*D22+D6*D7)</f>
        <v>-6.606123673460473E-05</v>
      </c>
      <c r="E50">
        <f>-0.017/(E7*E7+E22*E22)*(E21*E22+E6*E7)</f>
        <v>-0.0001762408470755565</v>
      </c>
      <c r="F50">
        <f>-0.017/(F7*F7+F22*F22)*(F21*F22+F6*F7)</f>
        <v>0.00044323633946192673</v>
      </c>
      <c r="G50">
        <f>(B50*B$4+C50*C$4+D50*D$4+E50*E$4+F50*F$4)/SUM(B$4:F$4)</f>
        <v>-1.422637316705253E-07</v>
      </c>
    </row>
    <row r="51" spans="1:7" ht="12.75">
      <c r="A51" t="s">
        <v>59</v>
      </c>
      <c r="B51">
        <f>-0.017/(B7*B7+B22*B22)*(B21*B7-B6*B22)</f>
        <v>6.189372034868391E-05</v>
      </c>
      <c r="C51">
        <f>-0.017/(C7*C7+C22*C22)*(C21*C7-C6*C22)</f>
        <v>-8.535588335373224E-05</v>
      </c>
      <c r="D51">
        <f>-0.017/(D7*D7+D22*D22)*(D21*D7-D6*D22)</f>
        <v>5.7436600078140116E-05</v>
      </c>
      <c r="E51">
        <f>-0.017/(E7*E7+E22*E22)*(E21*E7-E6*E22)</f>
        <v>-5.495360347641702E-05</v>
      </c>
      <c r="F51">
        <f>-0.017/(F7*F7+F22*F22)*(F21*F7-F6*F22)</f>
        <v>8.43317009922637E-05</v>
      </c>
      <c r="G51">
        <f>(B51*B$4+C51*C$4+D51*D$4+E51*E$4+F51*F$4)/SUM(B$4:F$4)</f>
        <v>2.4776328795358927E-07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10000.10318765337</v>
      </c>
      <c r="C62">
        <f>C7+(2/0.017)*(C8*C50-C23*C51)</f>
        <v>10000.01828940249</v>
      </c>
      <c r="D62">
        <f>D7+(2/0.017)*(D8*D50-D23*D51)</f>
        <v>10000.017338181455</v>
      </c>
      <c r="E62">
        <f>E7+(2/0.017)*(E8*E50-E23*E51)</f>
        <v>9999.993720647142</v>
      </c>
      <c r="F62">
        <f>F7+(2/0.017)*(F8*F50-F23*F51)</f>
        <v>9999.902673688399</v>
      </c>
    </row>
    <row r="63" spans="1:6" ht="12.75">
      <c r="A63" t="s">
        <v>67</v>
      </c>
      <c r="B63">
        <f>B8+(3/0.017)*(B9*B50-B24*B51)</f>
        <v>3.0728646852623687</v>
      </c>
      <c r="C63">
        <f>C8+(3/0.017)*(C9*C50-C24*C51)</f>
        <v>-2.9836383557037154</v>
      </c>
      <c r="D63">
        <f>D8+(3/0.017)*(D9*D50-D24*D51)</f>
        <v>-2.424995659459066</v>
      </c>
      <c r="E63">
        <f>E8+(3/0.017)*(E9*E50-E24*E51)</f>
        <v>-0.539938561847627</v>
      </c>
      <c r="F63">
        <f>F8+(3/0.017)*(F9*F50-F24*F51)</f>
        <v>-0.3107758077684158</v>
      </c>
    </row>
    <row r="64" spans="1:6" ht="12.75">
      <c r="A64" t="s">
        <v>68</v>
      </c>
      <c r="B64">
        <f>B9+(4/0.017)*(B10*B50-B25*B51)</f>
        <v>-0.3965427235341498</v>
      </c>
      <c r="C64">
        <f>C9+(4/0.017)*(C10*C50-C25*C51)</f>
        <v>-1.149226756516035</v>
      </c>
      <c r="D64">
        <f>D9+(4/0.017)*(D10*D50-D25*D51)</f>
        <v>-0.78102819399049</v>
      </c>
      <c r="E64">
        <f>E9+(4/0.017)*(E10*E50-E25*E51)</f>
        <v>-0.5855388756133381</v>
      </c>
      <c r="F64">
        <f>F9+(4/0.017)*(F10*F50-F25*F51)</f>
        <v>-0.9360470224122814</v>
      </c>
    </row>
    <row r="65" spans="1:6" ht="12.75">
      <c r="A65" t="s">
        <v>69</v>
      </c>
      <c r="B65">
        <f>B10+(5/0.017)*(B11*B50-B26*B51)</f>
        <v>0.7754611322817475</v>
      </c>
      <c r="C65">
        <f>C10+(5/0.017)*(C11*C50-C26*C51)</f>
        <v>1.968179552571114</v>
      </c>
      <c r="D65">
        <f>D10+(5/0.017)*(D11*D50-D26*D51)</f>
        <v>0.10662827423111604</v>
      </c>
      <c r="E65">
        <f>E10+(5/0.017)*(E11*E50-E26*E51)</f>
        <v>0.1262747863110839</v>
      </c>
      <c r="F65">
        <f>F10+(5/0.017)*(F11*F50-F26*F51)</f>
        <v>-1.1434565988744914</v>
      </c>
    </row>
    <row r="66" spans="1:6" ht="12.75">
      <c r="A66" t="s">
        <v>70</v>
      </c>
      <c r="B66">
        <f>B11+(6/0.017)*(B12*B50-B27*B51)</f>
        <v>2.654415336803987</v>
      </c>
      <c r="C66">
        <f>C11+(6/0.017)*(C12*C50-C27*C51)</f>
        <v>1.482706321691313</v>
      </c>
      <c r="D66">
        <f>D11+(6/0.017)*(D12*D50-D27*D51)</f>
        <v>2.473007782189825</v>
      </c>
      <c r="E66">
        <f>E11+(6/0.017)*(E12*E50-E27*E51)</f>
        <v>1.8862991299858305</v>
      </c>
      <c r="F66">
        <f>F11+(6/0.017)*(F12*F50-F27*F51)</f>
        <v>13.6413942988385</v>
      </c>
    </row>
    <row r="67" spans="1:6" ht="12.75">
      <c r="A67" t="s">
        <v>71</v>
      </c>
      <c r="B67">
        <f>B12+(7/0.017)*(B13*B50-B28*B51)</f>
        <v>0.303108495685435</v>
      </c>
      <c r="C67">
        <f>C12+(7/0.017)*(C13*C50-C28*C51)</f>
        <v>0.43951694427579924</v>
      </c>
      <c r="D67">
        <f>D12+(7/0.017)*(D13*D50-D28*D51)</f>
        <v>0.033254789487147954</v>
      </c>
      <c r="E67">
        <f>E12+(7/0.017)*(E13*E50-E28*E51)</f>
        <v>0.4174047417221086</v>
      </c>
      <c r="F67">
        <f>F12+(7/0.017)*(F13*F50-F28*F51)</f>
        <v>0.18647005443928782</v>
      </c>
    </row>
    <row r="68" spans="1:6" ht="12.75">
      <c r="A68" t="s">
        <v>72</v>
      </c>
      <c r="B68">
        <f>B13+(8/0.017)*(B14*B50-B29*B51)</f>
        <v>0.018690513215530256</v>
      </c>
      <c r="C68">
        <f>C13+(8/0.017)*(C14*C50-C29*C51)</f>
        <v>-0.10693695910546452</v>
      </c>
      <c r="D68">
        <f>D13+(8/0.017)*(D14*D50-D29*D51)</f>
        <v>-0.05612091302806328</v>
      </c>
      <c r="E68">
        <f>E13+(8/0.017)*(E14*E50-E29*E51)</f>
        <v>-0.10910623237057387</v>
      </c>
      <c r="F68">
        <f>F13+(8/0.017)*(F14*F50-F29*F51)</f>
        <v>-0.09898364905590937</v>
      </c>
    </row>
    <row r="69" spans="1:6" ht="12.75">
      <c r="A69" t="s">
        <v>73</v>
      </c>
      <c r="B69">
        <f>B14+(9/0.017)*(B15*B50-B30*B51)</f>
        <v>0.043503417586898824</v>
      </c>
      <c r="C69">
        <f>C14+(9/0.017)*(C15*C50-C30*C51)</f>
        <v>0.12872353297956915</v>
      </c>
      <c r="D69">
        <f>D14+(9/0.017)*(D15*D50-D30*D51)</f>
        <v>-0.0476980902508618</v>
      </c>
      <c r="E69">
        <f>E14+(9/0.017)*(E15*E50-E30*E51)</f>
        <v>0.06762388570159573</v>
      </c>
      <c r="F69">
        <f>F14+(9/0.017)*(F15*F50-F30*F51)</f>
        <v>-0.04776126123443</v>
      </c>
    </row>
    <row r="70" spans="1:6" ht="12.75">
      <c r="A70" t="s">
        <v>74</v>
      </c>
      <c r="B70">
        <f>B15+(10/0.017)*(B16*B50-B31*B51)</f>
        <v>-0.37742504670991683</v>
      </c>
      <c r="C70">
        <f>C15+(10/0.017)*(C16*C50-C31*C51)</f>
        <v>-0.21580403407196022</v>
      </c>
      <c r="D70">
        <f>D15+(10/0.017)*(D16*D50-D31*D51)</f>
        <v>-0.10850107534493907</v>
      </c>
      <c r="E70">
        <f>E15+(10/0.017)*(E16*E50-E31*E51)</f>
        <v>-0.1798045625470974</v>
      </c>
      <c r="F70">
        <f>F15+(10/0.017)*(F16*F50-F31*F51)</f>
        <v>-0.38681248252958234</v>
      </c>
    </row>
    <row r="71" spans="1:6" ht="12.75">
      <c r="A71" t="s">
        <v>75</v>
      </c>
      <c r="B71">
        <f>B16+(11/0.017)*(B17*B50-B32*B51)</f>
        <v>0.004091714004888252</v>
      </c>
      <c r="C71">
        <f>C16+(11/0.017)*(C17*C50-C32*C51)</f>
        <v>0.04246869049085201</v>
      </c>
      <c r="D71">
        <f>D16+(11/0.017)*(D17*D50-D32*D51)</f>
        <v>0.01133590590249057</v>
      </c>
      <c r="E71">
        <f>E16+(11/0.017)*(E17*E50-E32*E51)</f>
        <v>0.016790389094716463</v>
      </c>
      <c r="F71">
        <f>F16+(11/0.017)*(F17*F50-F32*F51)</f>
        <v>0.0035220048593326576</v>
      </c>
    </row>
    <row r="72" spans="1:6" ht="12.75">
      <c r="A72" t="s">
        <v>76</v>
      </c>
      <c r="B72">
        <f>B17+(12/0.017)*(B18*B50-B33*B51)</f>
        <v>-0.029319633165270337</v>
      </c>
      <c r="C72">
        <f>C17+(12/0.017)*(C18*C50-C33*C51)</f>
        <v>-0.012939587344410787</v>
      </c>
      <c r="D72">
        <f>D17+(12/0.017)*(D18*D50-D33*D51)</f>
        <v>-0.04302310503514409</v>
      </c>
      <c r="E72">
        <f>E17+(12/0.017)*(E18*E50-E33*E51)</f>
        <v>-0.0330758392053501</v>
      </c>
      <c r="F72">
        <f>F17+(12/0.017)*(F18*F50-F33*F51)</f>
        <v>-0.023296937083941094</v>
      </c>
    </row>
    <row r="73" spans="1:6" ht="12.75">
      <c r="A73" t="s">
        <v>77</v>
      </c>
      <c r="B73">
        <f>B18+(13/0.017)*(B19*B50-B34*B51)</f>
        <v>0.04168199081814038</v>
      </c>
      <c r="C73">
        <f>C18+(13/0.017)*(C19*C50-C34*C51)</f>
        <v>0.012263791847498949</v>
      </c>
      <c r="D73">
        <f>D18+(13/0.017)*(D19*D50-D34*D51)</f>
        <v>0.03778006706383501</v>
      </c>
      <c r="E73">
        <f>E18+(13/0.017)*(E19*E50-E34*E51)</f>
        <v>0.05492249046703379</v>
      </c>
      <c r="F73">
        <f>F18+(13/0.017)*(F19*F50-F34*F51)</f>
        <v>-0.0009687930191323232</v>
      </c>
    </row>
    <row r="74" spans="1:6" ht="12.75">
      <c r="A74" t="s">
        <v>78</v>
      </c>
      <c r="B74">
        <f>B19+(14/0.017)*(B20*B50-B35*B51)</f>
        <v>-0.2064296880959663</v>
      </c>
      <c r="C74">
        <f>C19+(14/0.017)*(C20*C50-C35*C51)</f>
        <v>-0.19646955556735565</v>
      </c>
      <c r="D74">
        <f>D19+(14/0.017)*(D20*D50-D35*D51)</f>
        <v>-0.2062748362788289</v>
      </c>
      <c r="E74">
        <f>E19+(14/0.017)*(E20*E50-E35*E51)</f>
        <v>-0.21255081703463613</v>
      </c>
      <c r="F74">
        <f>F19+(14/0.017)*(F20*F50-F35*F51)</f>
        <v>-0.1518404007639899</v>
      </c>
    </row>
    <row r="75" spans="1:6" ht="12.75">
      <c r="A75" t="s">
        <v>79</v>
      </c>
      <c r="B75" s="52">
        <f>B20</f>
        <v>0.001557285</v>
      </c>
      <c r="C75" s="52">
        <f>C20</f>
        <v>-0.00869664</v>
      </c>
      <c r="D75" s="52">
        <f>D20</f>
        <v>0.0009453903</v>
      </c>
      <c r="E75" s="52">
        <f>E20</f>
        <v>-0.000192369</v>
      </c>
      <c r="F75" s="52">
        <f>F20</f>
        <v>0.005019696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47.91213014851126</v>
      </c>
      <c r="C82">
        <f>C22+(2/0.017)*(C8*C51+C23*C50)</f>
        <v>53.807643379548104</v>
      </c>
      <c r="D82">
        <f>D22+(2/0.017)*(D8*D51+D23*D50)</f>
        <v>-16.720524579376054</v>
      </c>
      <c r="E82">
        <f>E22+(2/0.017)*(E8*E51+E23*E50)</f>
        <v>-29.452928941918195</v>
      </c>
      <c r="F82">
        <f>F22+(2/0.017)*(F8*F51+F23*F50)</f>
        <v>-66.348430327498</v>
      </c>
    </row>
    <row r="83" spans="1:6" ht="12.75">
      <c r="A83" t="s">
        <v>82</v>
      </c>
      <c r="B83">
        <f>B23+(3/0.017)*(B9*B51+B24*B50)</f>
        <v>-4.511859437907503</v>
      </c>
      <c r="C83">
        <f>C23+(3/0.017)*(C9*C51+C24*C50)</f>
        <v>-2.3936750783362224</v>
      </c>
      <c r="D83">
        <f>D23+(3/0.017)*(D9*D51+D24*D50)</f>
        <v>0.20974564596995987</v>
      </c>
      <c r="E83">
        <f>E23+(3/0.017)*(E9*E51+E24*E50)</f>
        <v>-2.9815246279409866</v>
      </c>
      <c r="F83">
        <f>F23+(3/0.017)*(F9*F51+F24*F50)</f>
        <v>9.445908794387218</v>
      </c>
    </row>
    <row r="84" spans="1:6" ht="12.75">
      <c r="A84" t="s">
        <v>83</v>
      </c>
      <c r="B84">
        <f>B24+(4/0.017)*(B10*B51+B25*B50)</f>
        <v>3.141398823706468</v>
      </c>
      <c r="C84">
        <f>C24+(4/0.017)*(C10*C51+C25*C50)</f>
        <v>2.214115589053853</v>
      </c>
      <c r="D84">
        <f>D24+(4/0.017)*(D10*D51+D25*D50)</f>
        <v>0.6931609596021419</v>
      </c>
      <c r="E84">
        <f>E24+(4/0.017)*(E10*E51+E25*E50)</f>
        <v>3.6749364207039257</v>
      </c>
      <c r="F84">
        <f>F24+(4/0.017)*(F10*F51+F25*F50)</f>
        <v>6.245568334718092</v>
      </c>
    </row>
    <row r="85" spans="1:6" ht="12.75">
      <c r="A85" t="s">
        <v>84</v>
      </c>
      <c r="B85">
        <f>B25+(5/0.017)*(B11*B51+B26*B50)</f>
        <v>-1.1876891165210703</v>
      </c>
      <c r="C85">
        <f>C25+(5/0.017)*(C11*C51+C26*C50)</f>
        <v>-1.1147822107554026</v>
      </c>
      <c r="D85">
        <f>D25+(5/0.017)*(D11*D51+D26*D50)</f>
        <v>-0.06430074184254223</v>
      </c>
      <c r="E85">
        <f>E25+(5/0.017)*(E11*E51+E26*E50)</f>
        <v>-0.5577213083361929</v>
      </c>
      <c r="F85">
        <f>F25+(5/0.017)*(F11*F51+F26*F50)</f>
        <v>-0.8627906465332515</v>
      </c>
    </row>
    <row r="86" spans="1:6" ht="12.75">
      <c r="A86" t="s">
        <v>85</v>
      </c>
      <c r="B86">
        <f>B26+(6/0.017)*(B12*B51+B27*B50)</f>
        <v>0.20197248824638708</v>
      </c>
      <c r="C86">
        <f>C26+(6/0.017)*(C12*C51+C27*C50)</f>
        <v>0.5281986062868469</v>
      </c>
      <c r="D86">
        <f>D26+(6/0.017)*(D12*D51+D27*D50)</f>
        <v>-0.20684723905178487</v>
      </c>
      <c r="E86">
        <f>E26+(6/0.017)*(E12*E51+E27*E50)</f>
        <v>-0.2203099099613814</v>
      </c>
      <c r="F86">
        <f>F26+(6/0.017)*(F12*F51+F27*F50)</f>
        <v>1.070534299702107</v>
      </c>
    </row>
    <row r="87" spans="1:6" ht="12.75">
      <c r="A87" t="s">
        <v>86</v>
      </c>
      <c r="B87">
        <f>B27+(7/0.017)*(B13*B51+B28*B50)</f>
        <v>-0.013731494695397913</v>
      </c>
      <c r="C87">
        <f>C27+(7/0.017)*(C13*C51+C28*C50)</f>
        <v>0.17415192089725468</v>
      </c>
      <c r="D87">
        <f>D27+(7/0.017)*(D13*D51+D28*D50)</f>
        <v>0.05675665606800564</v>
      </c>
      <c r="E87">
        <f>E27+(7/0.017)*(E13*E51+E28*E50)</f>
        <v>-0.11957064466938822</v>
      </c>
      <c r="F87">
        <f>F27+(7/0.017)*(F13*F51+F28*F50)</f>
        <v>0.44453000446786994</v>
      </c>
    </row>
    <row r="88" spans="1:6" ht="12.75">
      <c r="A88" t="s">
        <v>87</v>
      </c>
      <c r="B88">
        <f>B28+(8/0.017)*(B14*B51+B29*B50)</f>
        <v>0.09913524840827419</v>
      </c>
      <c r="C88">
        <f>C28+(8/0.017)*(C14*C51+C29*C50)</f>
        <v>-0.130106653462</v>
      </c>
      <c r="D88">
        <f>D28+(8/0.017)*(D14*D51+D29*D50)</f>
        <v>0.011700688032856687</v>
      </c>
      <c r="E88">
        <f>E28+(8/0.017)*(E14*E51+E29*E50)</f>
        <v>0.37361094942512313</v>
      </c>
      <c r="F88">
        <f>F28+(8/0.017)*(F14*F51+F29*F50)</f>
        <v>0.6088779872289838</v>
      </c>
    </row>
    <row r="89" spans="1:6" ht="12.75">
      <c r="A89" t="s">
        <v>88</v>
      </c>
      <c r="B89">
        <f>B29+(9/0.017)*(B15*B51+B30*B50)</f>
        <v>-0.11211796007621073</v>
      </c>
      <c r="C89">
        <f>C29+(9/0.017)*(C15*C51+C30*C50)</f>
        <v>-0.02731965320113725</v>
      </c>
      <c r="D89">
        <f>D29+(9/0.017)*(D15*D51+D30*D50)</f>
        <v>0.09484615731407899</v>
      </c>
      <c r="E89">
        <f>E29+(9/0.017)*(E15*E51+E30*E50)</f>
        <v>-0.019028638446534435</v>
      </c>
      <c r="F89">
        <f>F29+(9/0.017)*(F15*F51+F30*F50)</f>
        <v>0.056206316986093297</v>
      </c>
    </row>
    <row r="90" spans="1:6" ht="12.75">
      <c r="A90" t="s">
        <v>89</v>
      </c>
      <c r="B90">
        <f>B30+(10/0.017)*(B16*B51+B31*B50)</f>
        <v>0.15302783918716165</v>
      </c>
      <c r="C90">
        <f>C30+(10/0.017)*(C16*C51+C31*C50)</f>
        <v>0.10872241162903183</v>
      </c>
      <c r="D90">
        <f>D30+(10/0.017)*(D16*D51+D31*D50)</f>
        <v>0.040457064333666255</v>
      </c>
      <c r="E90">
        <f>E30+(10/0.017)*(E16*E51+E31*E50)</f>
        <v>0.0038382289540284604</v>
      </c>
      <c r="F90">
        <f>F30+(10/0.017)*(F16*F51+F31*F50)</f>
        <v>0.24577014772848627</v>
      </c>
    </row>
    <row r="91" spans="1:6" ht="12.75">
      <c r="A91" t="s">
        <v>90</v>
      </c>
      <c r="B91">
        <f>B31+(11/0.017)*(B17*B51+B32*B50)</f>
        <v>0.017959799151768836</v>
      </c>
      <c r="C91">
        <f>C31+(11/0.017)*(C17*C51+C32*C50)</f>
        <v>0.04515862849690332</v>
      </c>
      <c r="D91">
        <f>D31+(11/0.017)*(D17*D51+D32*D50)</f>
        <v>0.006516078847982178</v>
      </c>
      <c r="E91">
        <f>E31+(11/0.017)*(E17*E51+E32*E50)</f>
        <v>0.022389566563746386</v>
      </c>
      <c r="F91">
        <f>F31+(11/0.017)*(F17*F51+F32*F50)</f>
        <v>0.039323415504052446</v>
      </c>
    </row>
    <row r="92" spans="1:6" ht="12.75">
      <c r="A92" t="s">
        <v>91</v>
      </c>
      <c r="B92">
        <f>B32+(12/0.017)*(B18*B51+B33*B50)</f>
        <v>0.03270750699966429</v>
      </c>
      <c r="C92">
        <f>C32+(12/0.017)*(C18*C51+C33*C50)</f>
        <v>-0.04647413167814296</v>
      </c>
      <c r="D92">
        <f>D32+(12/0.017)*(D18*D51+D33*D50)</f>
        <v>0.029189018534887527</v>
      </c>
      <c r="E92">
        <f>E32+(12/0.017)*(E18*E51+E33*E50)</f>
        <v>0.06096474678284097</v>
      </c>
      <c r="F92">
        <f>F32+(12/0.017)*(F18*F51+F33*F50)</f>
        <v>0.05300264229517404</v>
      </c>
    </row>
    <row r="93" spans="1:6" ht="12.75">
      <c r="A93" t="s">
        <v>92</v>
      </c>
      <c r="B93">
        <f>B33+(13/0.017)*(B19*B51+B34*B50)</f>
        <v>0.0824105234844009</v>
      </c>
      <c r="C93">
        <f>C33+(13/0.017)*(C19*C51+C34*C50)</f>
        <v>0.08794323328307825</v>
      </c>
      <c r="D93">
        <f>D33+(13/0.017)*(D19*D51+D34*D50)</f>
        <v>0.0889534807565648</v>
      </c>
      <c r="E93">
        <f>E33+(13/0.017)*(E19*E51+E34*E50)</f>
        <v>0.08325181067919835</v>
      </c>
      <c r="F93">
        <f>F33+(13/0.017)*(F19*F51+F34*F50)</f>
        <v>0.0686403595024675</v>
      </c>
    </row>
    <row r="94" spans="1:6" ht="12.75">
      <c r="A94" t="s">
        <v>93</v>
      </c>
      <c r="B94">
        <f>B34+(14/0.017)*(B20*B51+B35*B50)</f>
        <v>0.00422731953018741</v>
      </c>
      <c r="C94">
        <f>C34+(14/0.017)*(C20*C51+C35*C50)</f>
        <v>0.007398326058715305</v>
      </c>
      <c r="D94">
        <f>D34+(14/0.017)*(D20*D51+D35*D50)</f>
        <v>0.006659083320601633</v>
      </c>
      <c r="E94">
        <f>E34+(14/0.017)*(E20*E51+E35*E50)</f>
        <v>0.004260241279827978</v>
      </c>
      <c r="F94">
        <f>F34+(14/0.017)*(F20*F51+F35*F50)</f>
        <v>-0.021069158064806782</v>
      </c>
    </row>
    <row r="95" spans="1:6" ht="12.75">
      <c r="A95" t="s">
        <v>94</v>
      </c>
      <c r="B95" s="52">
        <f>B35</f>
        <v>0.001588084</v>
      </c>
      <c r="C95" s="52">
        <f>C35</f>
        <v>0.000661764</v>
      </c>
      <c r="D95" s="52">
        <f>D35</f>
        <v>0.005295983</v>
      </c>
      <c r="E95" s="52">
        <f>E35</f>
        <v>0.006915398</v>
      </c>
      <c r="F95" s="52">
        <f>F35</f>
        <v>0.004614581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3.0728329774199548</v>
      </c>
      <c r="C103">
        <f>C63*10000/C62</f>
        <v>-2.9836328988174183</v>
      </c>
      <c r="D103">
        <f>D63*10000/D62</f>
        <v>-2.424991454964879</v>
      </c>
      <c r="E103">
        <f>E63*10000/E62</f>
        <v>-0.5399389008943151</v>
      </c>
      <c r="F103">
        <f>F63*10000/F62</f>
        <v>-0.31077883246416454</v>
      </c>
      <c r="G103">
        <f>AVERAGE(C103:E103)</f>
        <v>-1.9828544182255374</v>
      </c>
      <c r="H103">
        <f>STDEV(C103:E103)</f>
        <v>1.2804389709446655</v>
      </c>
      <c r="I103">
        <f>(B103*B4+C103*C4+D103*D4+E103*E4+F103*F4)/SUM(B4:F4)</f>
        <v>-1.0256098077417815</v>
      </c>
      <c r="K103">
        <f>(LN(H103)+LN(H123))/2-LN(K114*K115^3)</f>
        <v>-3.490103021398542</v>
      </c>
    </row>
    <row r="104" spans="1:11" ht="12.75">
      <c r="A104" t="s">
        <v>68</v>
      </c>
      <c r="B104">
        <f>B64*10000/B62</f>
        <v>-0.39653863174506176</v>
      </c>
      <c r="C104">
        <f>C64*10000/C62</f>
        <v>-1.149224654652809</v>
      </c>
      <c r="D104">
        <f>D64*10000/D62</f>
        <v>-0.781026839831983</v>
      </c>
      <c r="E104">
        <f>E64*10000/E62</f>
        <v>-0.5855392432940901</v>
      </c>
      <c r="F104">
        <f>F64*10000/F62</f>
        <v>-0.9360561327013662</v>
      </c>
      <c r="G104">
        <f>AVERAGE(C104:E104)</f>
        <v>-0.8385969125929607</v>
      </c>
      <c r="H104">
        <f>STDEV(C104:E104)</f>
        <v>0.2862185278820022</v>
      </c>
      <c r="I104">
        <f>(B104*B4+C104*C4+D104*D4+E104*E4+F104*F4)/SUM(B4:F4)</f>
        <v>-0.7872897920442794</v>
      </c>
      <c r="K104">
        <f>(LN(H104)+LN(H124))/2-LN(K114*K115^4)</f>
        <v>-3.713017183906777</v>
      </c>
    </row>
    <row r="105" spans="1:11" ht="12.75">
      <c r="A105" t="s">
        <v>69</v>
      </c>
      <c r="B105">
        <f>B65*10000/B62</f>
        <v>0.7754531305628634</v>
      </c>
      <c r="C105">
        <f>C65*10000/C62</f>
        <v>1.968175952894897</v>
      </c>
      <c r="D105">
        <f>D65*10000/D62</f>
        <v>0.10662808935739988</v>
      </c>
      <c r="E105">
        <f>E65*10000/E62</f>
        <v>0.12627486560352771</v>
      </c>
      <c r="F105">
        <f>F65*10000/F62</f>
        <v>-1.1434677278241296</v>
      </c>
      <c r="G105">
        <f>AVERAGE(C105:E105)</f>
        <v>0.7336929692852748</v>
      </c>
      <c r="H105">
        <f>STDEV(C105:E105)</f>
        <v>1.069138754591986</v>
      </c>
      <c r="I105">
        <f>(B105*B4+C105*C4+D105*D4+E105*E4+F105*F4)/SUM(B4:F4)</f>
        <v>0.49037608039545055</v>
      </c>
      <c r="K105">
        <f>(LN(H105)+LN(H125))/2-LN(K114*K115^5)</f>
        <v>-2.9841426673357025</v>
      </c>
    </row>
    <row r="106" spans="1:11" ht="12.75">
      <c r="A106" t="s">
        <v>70</v>
      </c>
      <c r="B106">
        <f>B66*10000/B62</f>
        <v>2.6543879467976508</v>
      </c>
      <c r="C106">
        <f>C66*10000/C62</f>
        <v>1.4827036099150035</v>
      </c>
      <c r="D106">
        <f>D66*10000/D62</f>
        <v>2.4730034944514925</v>
      </c>
      <c r="E106">
        <f>E66*10000/E62</f>
        <v>1.8863003144603576</v>
      </c>
      <c r="F106">
        <f>F66*10000/F62</f>
        <v>13.641527066789903</v>
      </c>
      <c r="G106">
        <f>AVERAGE(C106:E106)</f>
        <v>1.9473358062756179</v>
      </c>
      <c r="H106">
        <f>STDEV(C106:E106)</f>
        <v>0.4979633156911189</v>
      </c>
      <c r="I106">
        <f>(B106*B4+C106*C4+D106*D4+E106*E4+F106*F4)/SUM(B4:F4)</f>
        <v>3.6041221388931133</v>
      </c>
      <c r="K106">
        <f>(LN(H106)+LN(H126))/2-LN(K114*K115^6)</f>
        <v>-2.877171593454993</v>
      </c>
    </row>
    <row r="107" spans="1:11" ht="12.75">
      <c r="A107" t="s">
        <v>71</v>
      </c>
      <c r="B107">
        <f>B67*10000/B62</f>
        <v>0.3031053680122701</v>
      </c>
      <c r="C107">
        <f>C67*10000/C62</f>
        <v>0.43951614042703996</v>
      </c>
      <c r="D107">
        <f>D67*10000/D62</f>
        <v>0.033254731829490486</v>
      </c>
      <c r="E107">
        <f>E67*10000/E62</f>
        <v>0.417405003825439</v>
      </c>
      <c r="F107">
        <f>F67*10000/F62</f>
        <v>0.18647186930121348</v>
      </c>
      <c r="G107">
        <f>AVERAGE(C107:E107)</f>
        <v>0.2967252920273232</v>
      </c>
      <c r="H107">
        <f>STDEV(C107:E107)</f>
        <v>0.22843987755791126</v>
      </c>
      <c r="I107">
        <f>(B107*B4+C107*C4+D107*D4+E107*E4+F107*F4)/SUM(B4:F4)</f>
        <v>0.2830588178606093</v>
      </c>
      <c r="K107">
        <f>(LN(H107)+LN(H127))/2-LN(K114*K115^7)</f>
        <v>-3.207341610554783</v>
      </c>
    </row>
    <row r="108" spans="1:9" ht="12.75">
      <c r="A108" t="s">
        <v>72</v>
      </c>
      <c r="B108">
        <f>B68*10000/B62</f>
        <v>0.018690320354500443</v>
      </c>
      <c r="C108">
        <f>C68*10000/C62</f>
        <v>-0.10693676352451363</v>
      </c>
      <c r="D108">
        <f>D68*10000/D62</f>
        <v>-0.05612081572477464</v>
      </c>
      <c r="E108">
        <f>E68*10000/E62</f>
        <v>-0.1091063008822701</v>
      </c>
      <c r="F108">
        <f>F68*10000/F62</f>
        <v>-0.09898461243663274</v>
      </c>
      <c r="G108">
        <f>AVERAGE(C108:E108)</f>
        <v>-0.09072129337718611</v>
      </c>
      <c r="H108">
        <f>STDEV(C108:E108)</f>
        <v>0.02998452123042732</v>
      </c>
      <c r="I108">
        <f>(B108*B4+C108*C4+D108*D4+E108*E4+F108*F4)/SUM(B4:F4)</f>
        <v>-0.07592412872676102</v>
      </c>
    </row>
    <row r="109" spans="1:9" ht="12.75">
      <c r="A109" t="s">
        <v>73</v>
      </c>
      <c r="B109">
        <f>B69*10000/B62</f>
        <v>0.04350296868997345</v>
      </c>
      <c r="C109">
        <f>C69*10000/C62</f>
        <v>0.1287232975523493</v>
      </c>
      <c r="D109">
        <f>D69*10000/D62</f>
        <v>-0.04769800755119081</v>
      </c>
      <c r="E109">
        <f>E69*10000/E62</f>
        <v>0.06762392816504639</v>
      </c>
      <c r="F109">
        <f>F69*10000/F62</f>
        <v>-0.047761726081693524</v>
      </c>
      <c r="G109">
        <f>AVERAGE(C109:E109)</f>
        <v>0.04954973938873496</v>
      </c>
      <c r="H109">
        <f>STDEV(C109:E109)</f>
        <v>0.08958865133793678</v>
      </c>
      <c r="I109">
        <f>(B109*B4+C109*C4+D109*D4+E109*E4+F109*F4)/SUM(B4:F4)</f>
        <v>0.035758342049483104</v>
      </c>
    </row>
    <row r="110" spans="1:11" ht="12.75">
      <c r="A110" t="s">
        <v>74</v>
      </c>
      <c r="B110">
        <f>B70*10000/B62</f>
        <v>-0.37742115218961414</v>
      </c>
      <c r="C110">
        <f>C70*10000/C62</f>
        <v>-0.2158036393799983</v>
      </c>
      <c r="D110">
        <f>D70*10000/D62</f>
        <v>-0.108500887224132</v>
      </c>
      <c r="E110">
        <f>E70*10000/E62</f>
        <v>-0.17980467545279766</v>
      </c>
      <c r="F110">
        <f>F70*10000/F62</f>
        <v>-0.38681624726944375</v>
      </c>
      <c r="G110">
        <f>AVERAGE(C110:E110)</f>
        <v>-0.16803640068564266</v>
      </c>
      <c r="H110">
        <f>STDEV(C110:E110)</f>
        <v>0.05461079905387075</v>
      </c>
      <c r="I110">
        <f>(B110*B4+C110*C4+D110*D4+E110*E4+F110*F4)/SUM(B4:F4)</f>
        <v>-0.227558212103761</v>
      </c>
      <c r="K110">
        <f>EXP(AVERAGE(K103:K107))</f>
        <v>0.0386057050067471</v>
      </c>
    </row>
    <row r="111" spans="1:9" ht="12.75">
      <c r="A111" t="s">
        <v>75</v>
      </c>
      <c r="B111">
        <f>B71*10000/B62</f>
        <v>0.004091671783887277</v>
      </c>
      <c r="C111">
        <f>C71*10000/C62</f>
        <v>0.04246861281829671</v>
      </c>
      <c r="D111">
        <f>D71*10000/D62</f>
        <v>0.011335886248125298</v>
      </c>
      <c r="E111">
        <f>E71*10000/E62</f>
        <v>0.016790399638000858</v>
      </c>
      <c r="F111">
        <f>F71*10000/F62</f>
        <v>0.0035220391380405194</v>
      </c>
      <c r="G111">
        <f>AVERAGE(C111:E111)</f>
        <v>0.02353163290147429</v>
      </c>
      <c r="H111">
        <f>STDEV(C111:E111)</f>
        <v>0.016625126626816554</v>
      </c>
      <c r="I111">
        <f>(B111*B4+C111*C4+D111*D4+E111*E4+F111*F4)/SUM(B4:F4)</f>
        <v>0.018048704996118083</v>
      </c>
    </row>
    <row r="112" spans="1:9" ht="12.75">
      <c r="A112" t="s">
        <v>76</v>
      </c>
      <c r="B112">
        <f>B72*10000/B62</f>
        <v>-0.029319330625977767</v>
      </c>
      <c r="C112">
        <f>C72*10000/C62</f>
        <v>-0.012939563678721972</v>
      </c>
      <c r="D112">
        <f>D72*10000/D62</f>
        <v>-0.043023030441033235</v>
      </c>
      <c r="E112">
        <f>E72*10000/E62</f>
        <v>-0.033075859974849686</v>
      </c>
      <c r="F112">
        <f>F72*10000/F62</f>
        <v>-0.023297163826643697</v>
      </c>
      <c r="G112">
        <f>AVERAGE(C112:E112)</f>
        <v>-0.02967948469820163</v>
      </c>
      <c r="H112">
        <f>STDEV(C112:E112)</f>
        <v>0.015326619551441902</v>
      </c>
      <c r="I112">
        <f>(B112*B4+C112*C4+D112*D4+E112*E4+F112*F4)/SUM(B4:F4)</f>
        <v>-0.028776593886337763</v>
      </c>
    </row>
    <row r="113" spans="1:9" ht="12.75">
      <c r="A113" t="s">
        <v>77</v>
      </c>
      <c r="B113">
        <f>B73*10000/B62</f>
        <v>0.04168156071589647</v>
      </c>
      <c r="C113">
        <f>C73*10000/C62</f>
        <v>0.012263769417797457</v>
      </c>
      <c r="D113">
        <f>D73*10000/D62</f>
        <v>0.03778000156018277</v>
      </c>
      <c r="E113">
        <f>E73*10000/E62</f>
        <v>0.05492252495482519</v>
      </c>
      <c r="F113">
        <f>F73*10000/F62</f>
        <v>-0.0009688024481292179</v>
      </c>
      <c r="G113">
        <f>AVERAGE(C113:E113)</f>
        <v>0.03498876531093514</v>
      </c>
      <c r="H113">
        <f>STDEV(C113:E113)</f>
        <v>0.021465917307241008</v>
      </c>
      <c r="I113">
        <f>(B113*B4+C113*C4+D113*D4+E113*E4+F113*F4)/SUM(B4:F4)</f>
        <v>0.031183673091268047</v>
      </c>
    </row>
    <row r="114" spans="1:11" ht="12.75">
      <c r="A114" t="s">
        <v>78</v>
      </c>
      <c r="B114">
        <f>B74*10000/B62</f>
        <v>-0.20642755801843599</v>
      </c>
      <c r="C114">
        <f>C74*10000/C62</f>
        <v>-0.19646919623693498</v>
      </c>
      <c r="D114">
        <f>D74*10000/D62</f>
        <v>-0.2062744786363949</v>
      </c>
      <c r="E114">
        <f>E74*10000/E62</f>
        <v>-0.21255095050287795</v>
      </c>
      <c r="F114">
        <f>F74*10000/F62</f>
        <v>-0.15184187858498885</v>
      </c>
      <c r="G114">
        <f>AVERAGE(C114:E114)</f>
        <v>-0.20509820845873594</v>
      </c>
      <c r="H114">
        <f>STDEV(C114:E114)</f>
        <v>0.008105147359282312</v>
      </c>
      <c r="I114">
        <f>(B114*B4+C114*C4+D114*D4+E114*E4+F114*F4)/SUM(B4:F4)</f>
        <v>-0.19821408984651304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0.0015572689309073353</v>
      </c>
      <c r="C115">
        <f>C75*10000/C62</f>
        <v>-0.008696624094394164</v>
      </c>
      <c r="D115">
        <f>D75*10000/D62</f>
        <v>0.0009453886608679853</v>
      </c>
      <c r="E115">
        <f>E75*10000/E62</f>
        <v>-0.00019236912079535884</v>
      </c>
      <c r="F115">
        <f>F75*10000/F62</f>
        <v>0.005019744855325195</v>
      </c>
      <c r="G115">
        <f>AVERAGE(C115:E115)</f>
        <v>-0.0026478681847738462</v>
      </c>
      <c r="H115">
        <f>STDEV(C115:E115)</f>
        <v>0.005269175384541581</v>
      </c>
      <c r="I115">
        <f>(B115*B4+C115*C4+D115*D4+E115*E4+F115*F4)/SUM(B4:F4)</f>
        <v>-0.0010181773044814564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47.91163575958494</v>
      </c>
      <c r="C122">
        <f>C82*10000/C62</f>
        <v>53.80754496876341</v>
      </c>
      <c r="D122">
        <f>D82*10000/D62</f>
        <v>-16.7204955890774</v>
      </c>
      <c r="E122">
        <f>E82*10000/E62</f>
        <v>-29.45294743646316</v>
      </c>
      <c r="F122">
        <f>F82*10000/F62</f>
        <v>-66.34907607858328</v>
      </c>
      <c r="G122">
        <f>AVERAGE(C122:E122)</f>
        <v>2.5447006477409495</v>
      </c>
      <c r="H122">
        <f>STDEV(C122:E122)</f>
        <v>44.84906061917616</v>
      </c>
      <c r="I122">
        <f>(B122*B4+C122*C4+D122*D4+E122*E4+F122*F4)/SUM(B4:F4)</f>
        <v>-0.015236357244292066</v>
      </c>
    </row>
    <row r="123" spans="1:9" ht="12.75">
      <c r="A123" t="s">
        <v>82</v>
      </c>
      <c r="B123">
        <f>B83*10000/B62</f>
        <v>-4.511812881569133</v>
      </c>
      <c r="C123">
        <f>C83*10000/C62</f>
        <v>-2.3936707004555355</v>
      </c>
      <c r="D123">
        <f>D83*10000/D62</f>
        <v>0.20974528230978348</v>
      </c>
      <c r="E123">
        <f>E83*10000/E62</f>
        <v>-2.9815265001466815</v>
      </c>
      <c r="F123">
        <f>F83*10000/F62</f>
        <v>9.44600072882825</v>
      </c>
      <c r="G123">
        <f>AVERAGE(C123:E123)</f>
        <v>-1.7218173060974777</v>
      </c>
      <c r="H123">
        <f>STDEV(C123:E123)</f>
        <v>1.6984092954905037</v>
      </c>
      <c r="I123">
        <f>(B123*B4+C123*C4+D123*D4+E123*E4+F123*F4)/SUM(B4:F4)</f>
        <v>-0.643634271141831</v>
      </c>
    </row>
    <row r="124" spans="1:9" ht="12.75">
      <c r="A124" t="s">
        <v>83</v>
      </c>
      <c r="B124">
        <f>B84*10000/B62</f>
        <v>3.141366408683659</v>
      </c>
      <c r="C124">
        <f>C84*10000/C62</f>
        <v>2.2141115395761424</v>
      </c>
      <c r="D124">
        <f>D84*10000/D62</f>
        <v>0.6931597577891762</v>
      </c>
      <c r="E124">
        <f>E84*10000/E62</f>
        <v>3.6749387283276267</v>
      </c>
      <c r="F124">
        <f>F84*10000/F62</f>
        <v>6.245629121122691</v>
      </c>
      <c r="G124">
        <f>AVERAGE(C124:E124)</f>
        <v>2.194070008564315</v>
      </c>
      <c r="H124">
        <f>STDEV(C124:E124)</f>
        <v>1.4909905112073345</v>
      </c>
      <c r="I124">
        <f>(B124*B4+C124*C4+D124*D4+E124*E4+F124*F4)/SUM(B4:F4)</f>
        <v>2.8705845188582364</v>
      </c>
    </row>
    <row r="125" spans="1:9" ht="12.75">
      <c r="A125" t="s">
        <v>84</v>
      </c>
      <c r="B125">
        <f>B85*10000/B62</f>
        <v>-1.1876768611622437</v>
      </c>
      <c r="C125">
        <f>C85*10000/C62</f>
        <v>-1.1147801718890775</v>
      </c>
      <c r="D125">
        <f>D85*10000/D62</f>
        <v>-0.06430063035694254</v>
      </c>
      <c r="E125">
        <f>E85*10000/E62</f>
        <v>-0.557721658549302</v>
      </c>
      <c r="F125">
        <f>F85*10000/F62</f>
        <v>-0.8627990438381105</v>
      </c>
      <c r="G125">
        <f>AVERAGE(C125:E125)</f>
        <v>-0.5789341535984406</v>
      </c>
      <c r="H125">
        <f>STDEV(C125:E125)</f>
        <v>0.5255609329602502</v>
      </c>
      <c r="I125">
        <f>(B125*B4+C125*C4+D125*D4+E125*E4+F125*F4)/SUM(B4:F4)</f>
        <v>-0.7052385000799021</v>
      </c>
    </row>
    <row r="126" spans="1:9" ht="12.75">
      <c r="A126" t="s">
        <v>85</v>
      </c>
      <c r="B126">
        <f>B86*10000/B62</f>
        <v>0.20197040416118153</v>
      </c>
      <c r="C126">
        <f>C86*10000/C62</f>
        <v>0.5281976402449233</v>
      </c>
      <c r="D126">
        <f>D86*10000/D62</f>
        <v>-0.2068468804169103</v>
      </c>
      <c r="E126">
        <f>E86*10000/E62</f>
        <v>-0.22031004830183454</v>
      </c>
      <c r="F126">
        <f>F86*10000/F62</f>
        <v>1.0705447189189967</v>
      </c>
      <c r="G126">
        <f>AVERAGE(C126:E126)</f>
        <v>0.033680237175392834</v>
      </c>
      <c r="H126">
        <f>STDEV(C126:E126)</f>
        <v>0.4283175348691071</v>
      </c>
      <c r="I126">
        <f>(B126*B4+C126*C4+D126*D4+E126*E4+F126*F4)/SUM(B4:F4)</f>
        <v>0.19596747435646533</v>
      </c>
    </row>
    <row r="127" spans="1:9" ht="12.75">
      <c r="A127" t="s">
        <v>86</v>
      </c>
      <c r="B127">
        <f>B87*10000/B62</f>
        <v>-0.013731353004788496</v>
      </c>
      <c r="C127">
        <f>C87*10000/C62</f>
        <v>0.17415160238437966</v>
      </c>
      <c r="D127">
        <f>D87*10000/D62</f>
        <v>0.05675655766245608</v>
      </c>
      <c r="E127">
        <f>E87*10000/E62</f>
        <v>-0.11957071975206228</v>
      </c>
      <c r="F127">
        <f>F87*10000/F62</f>
        <v>0.4445343309565511</v>
      </c>
      <c r="G127">
        <f>AVERAGE(C127:E127)</f>
        <v>0.037112480098257815</v>
      </c>
      <c r="H127">
        <f>STDEV(C127:E127)</f>
        <v>0.14784322090585392</v>
      </c>
      <c r="I127">
        <f>(B127*B4+C127*C4+D127*D4+E127*E4+F127*F4)/SUM(B4:F4)</f>
        <v>0.08385343911847015</v>
      </c>
    </row>
    <row r="128" spans="1:9" ht="12.75">
      <c r="A128" t="s">
        <v>87</v>
      </c>
      <c r="B128">
        <f>B88*10000/B62</f>
        <v>0.09913422546546473</v>
      </c>
      <c r="C128">
        <f>C88*10000/C62</f>
        <v>-0.13010641550514004</v>
      </c>
      <c r="D128">
        <f>D88*10000/D62</f>
        <v>0.011700667746026634</v>
      </c>
      <c r="E128">
        <f>E88*10000/E62</f>
        <v>0.37361118402876875</v>
      </c>
      <c r="F128">
        <f>F88*10000/F62</f>
        <v>0.608883913271531</v>
      </c>
      <c r="G128">
        <f>AVERAGE(C128:E128)</f>
        <v>0.08506847875655177</v>
      </c>
      <c r="H128">
        <f>STDEV(C128:E128)</f>
        <v>0.2597498446378899</v>
      </c>
      <c r="I128">
        <f>(B128*B4+C128*C4+D128*D4+E128*E4+F128*F4)/SUM(B4:F4)</f>
        <v>0.15675899276100028</v>
      </c>
    </row>
    <row r="129" spans="1:9" ht="12.75">
      <c r="A129" t="s">
        <v>88</v>
      </c>
      <c r="B129">
        <f>B89*10000/B62</f>
        <v>-0.1121168031692285</v>
      </c>
      <c r="C129">
        <f>C89*10000/C62</f>
        <v>-0.027319603235215307</v>
      </c>
      <c r="D129">
        <f>D89*10000/D62</f>
        <v>0.09484599286837553</v>
      </c>
      <c r="E129">
        <f>E89*10000/E62</f>
        <v>-0.01902865039529546</v>
      </c>
      <c r="F129">
        <f>F89*10000/F62</f>
        <v>0.05620686402676953</v>
      </c>
      <c r="G129">
        <f>AVERAGE(C129:E129)</f>
        <v>0.016165913079288257</v>
      </c>
      <c r="H129">
        <f>STDEV(C129:E129)</f>
        <v>0.06826493383473904</v>
      </c>
      <c r="I129">
        <f>(B129*B4+C129*C4+D129*D4+E129*E4+F129*F4)/SUM(B4:F4)</f>
        <v>0.0028236855543654557</v>
      </c>
    </row>
    <row r="130" spans="1:9" ht="12.75">
      <c r="A130" t="s">
        <v>89</v>
      </c>
      <c r="B130">
        <f>B90*10000/B62</f>
        <v>0.1530262601450928</v>
      </c>
      <c r="C130">
        <f>C90*10000/C62</f>
        <v>0.10872221278260093</v>
      </c>
      <c r="D130">
        <f>D90*10000/D62</f>
        <v>0.04045699418859562</v>
      </c>
      <c r="E130">
        <f>E90*10000/E62</f>
        <v>0.003838231364189369</v>
      </c>
      <c r="F130">
        <f>F90*10000/F62</f>
        <v>0.24577253974196483</v>
      </c>
      <c r="G130">
        <f>AVERAGE(C130:E130)</f>
        <v>0.05100581277846197</v>
      </c>
      <c r="H130">
        <f>STDEV(C130:E130)</f>
        <v>0.053231762790422944</v>
      </c>
      <c r="I130">
        <f>(B130*B4+C130*C4+D130*D4+E130*E4+F130*F4)/SUM(B4:F4)</f>
        <v>0.09171754213945699</v>
      </c>
    </row>
    <row r="131" spans="1:9" ht="12.75">
      <c r="A131" t="s">
        <v>90</v>
      </c>
      <c r="B131">
        <f>B91*10000/B62</f>
        <v>0.01795961383072817</v>
      </c>
      <c r="C131">
        <f>C91*10000/C62</f>
        <v>0.045158545904621136</v>
      </c>
      <c r="D131">
        <f>D91*10000/D62</f>
        <v>0.006516067550306022</v>
      </c>
      <c r="E131">
        <f>E91*10000/E62</f>
        <v>0.02238958062295409</v>
      </c>
      <c r="F131">
        <f>F91*10000/F62</f>
        <v>0.03932379822807641</v>
      </c>
      <c r="G131">
        <f>AVERAGE(C131:E131)</f>
        <v>0.024688064692627087</v>
      </c>
      <c r="H131">
        <f>STDEV(C131:E131)</f>
        <v>0.019423505221891166</v>
      </c>
      <c r="I131">
        <f>(B131*B4+C131*C4+D131*D4+E131*E4+F131*F4)/SUM(B4:F4)</f>
        <v>0.025658466154773865</v>
      </c>
    </row>
    <row r="132" spans="1:9" ht="12.75">
      <c r="A132" t="s">
        <v>91</v>
      </c>
      <c r="B132">
        <f>B92*10000/B62</f>
        <v>0.03270716950205736</v>
      </c>
      <c r="C132">
        <f>C92*10000/C62</f>
        <v>-0.046474046679888456</v>
      </c>
      <c r="D132">
        <f>D92*10000/D62</f>
        <v>0.029188967926525287</v>
      </c>
      <c r="E132">
        <f>E92*10000/E62</f>
        <v>0.0609647850647807</v>
      </c>
      <c r="F132">
        <f>F92*10000/F62</f>
        <v>0.05300315815536269</v>
      </c>
      <c r="G132">
        <f>AVERAGE(C132:E132)</f>
        <v>0.014559902103805844</v>
      </c>
      <c r="H132">
        <f>STDEV(C132:E132)</f>
        <v>0.05519314103037556</v>
      </c>
      <c r="I132">
        <f>(B132*B4+C132*C4+D132*D4+E132*E4+F132*F4)/SUM(B4:F4)</f>
        <v>0.02230678648374016</v>
      </c>
    </row>
    <row r="133" spans="1:9" ht="12.75">
      <c r="A133" t="s">
        <v>92</v>
      </c>
      <c r="B133">
        <f>B93*10000/B62</f>
        <v>0.08240967311832248</v>
      </c>
      <c r="C133">
        <f>C93*10000/C62</f>
        <v>0.08794307244045345</v>
      </c>
      <c r="D133">
        <f>D93*10000/D62</f>
        <v>0.08895332652767315</v>
      </c>
      <c r="E133">
        <f>E93*10000/E62</f>
        <v>0.0832518629559807</v>
      </c>
      <c r="F133">
        <f>F93*10000/F62</f>
        <v>0.06864102756027118</v>
      </c>
      <c r="G133">
        <f>AVERAGE(C133:E133)</f>
        <v>0.08671608730803576</v>
      </c>
      <c r="H133">
        <f>STDEV(C133:E133)</f>
        <v>0.003042333167359316</v>
      </c>
      <c r="I133">
        <f>(B133*B4+C133*C4+D133*D4+E133*E4+F133*F4)/SUM(B4:F4)</f>
        <v>0.08368737189038075</v>
      </c>
    </row>
    <row r="134" spans="1:9" ht="12.75">
      <c r="A134" t="s">
        <v>93</v>
      </c>
      <c r="B134">
        <f>B94*10000/B62</f>
        <v>0.0042272759099192805</v>
      </c>
      <c r="C134">
        <f>C94*10000/C62</f>
        <v>0.00739831252764375</v>
      </c>
      <c r="D134">
        <f>D94*10000/D62</f>
        <v>0.006659071774982157</v>
      </c>
      <c r="E134">
        <f>E94*10000/E62</f>
        <v>0.004260243954985483</v>
      </c>
      <c r="F134">
        <f>F94*10000/F62</f>
        <v>-0.02106936312514686</v>
      </c>
      <c r="G134">
        <f>AVERAGE(C134:E134)</f>
        <v>0.006105876085870463</v>
      </c>
      <c r="H134">
        <f>STDEV(C134:E134)</f>
        <v>0.0016405449382797148</v>
      </c>
      <c r="I134">
        <f>(B134*B4+C134*C4+D134*D4+E134*E4+F134*F4)/SUM(B4:F4)</f>
        <v>0.0022210917263200303</v>
      </c>
    </row>
    <row r="135" spans="1:9" ht="12.75">
      <c r="A135" t="s">
        <v>94</v>
      </c>
      <c r="B135">
        <f>B95*10000/B62</f>
        <v>0.001588067613102961</v>
      </c>
      <c r="C135">
        <f>C95*10000/C62</f>
        <v>0.0006617627896753987</v>
      </c>
      <c r="D135">
        <f>D95*10000/D62</f>
        <v>0.005295973817744496</v>
      </c>
      <c r="E135">
        <f>E95*10000/E62</f>
        <v>0.006915402342425145</v>
      </c>
      <c r="F135">
        <f>F95*10000/F62</f>
        <v>0.004614625912451948</v>
      </c>
      <c r="G135">
        <f>AVERAGE(C135:E135)</f>
        <v>0.004291046316615013</v>
      </c>
      <c r="H135">
        <f>STDEV(C135:E135)</f>
        <v>0.0032456757964750235</v>
      </c>
      <c r="I135">
        <f>(B135*B4+C135*C4+D135*D4+E135*E4+F135*F4)/SUM(B4:F4)</f>
        <v>0.003941141049033709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2006-01-17T14:59:29Z</cp:lastPrinted>
  <dcterms:created xsi:type="dcterms:W3CDTF">2006-01-17T14:59:29Z</dcterms:created>
  <dcterms:modified xsi:type="dcterms:W3CDTF">2006-01-17T15:18:10Z</dcterms:modified>
  <cp:category/>
  <cp:version/>
  <cp:contentType/>
  <cp:contentStatus/>
</cp:coreProperties>
</file>