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<sst xmlns="http://schemas.openxmlformats.org/spreadsheetml/2006/main" count="206" uniqueCount="99">
  <si>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Mon 23/01/2006       09:09:09</t>
  </si>
  <si>
    <t>LISSNER</t>
  </si>
  <si>
    <t>HCMQAP787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</si>
  <si>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</si>
  <si>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</si>
  <si>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</si>
  <si>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</si>
  <si>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</si>
  <si>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</si>
  <si>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</si>
  <si>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</si>
  <si>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</si>
  <si>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</si>
  <si>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</si>
  <si>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</si>
  <si>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</si>
  <si>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</si>
  <si>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</si>
  <si>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</si>
  <si>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</si>
  <si>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</si>
  <si>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</si>
  <si>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</si>
  <si>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</si>
  <si>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</si>
  <si>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</si>
  <si>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</si>
  <si>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</si>
  <si>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</si>
  <si>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</si>
  <si>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</si>
  <si>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</si>
  <si>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</si>
  <si>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</si>
  <si>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</si>
  <si>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</si>
  <si>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</si>
  <si>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</si>
  <si>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</si>
  <si>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</si>
  <si>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</si>
  <si>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</si>
  <si>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</si>
  <si>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</si>
  <si>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</si>
  <si>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</si>
  <si>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</si>
  <si>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</si>
  <si>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</si>
  <si>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54.906284*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</si>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</sst>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340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-0.002263</v>
      </c>
      <c r="C4" s="11">
        <v>-0.003747</v>
      </c>
      <c r="D4" s="11">
        <v>-0.003744</v>
      </c>
      <c r="E4" s="11">
        <v>-0.003746</v>
      </c>
      <c r="F4" s="23">
        <v>-0.002068</v>
      </c>
      <c r="G4" s="33">
        <v>-0.011675</v>
      </c>
    </row>
    <row r="5" spans="1:7" ht="12.75" thickBot="1">
      <c r="A5" s="43" t="s">
        <v>13</v>
      </c>
      <c r="B5" s="44">
        <v>7.873307</v>
      </c>
      <c r="C5" s="45">
        <v>2.998975</v>
      </c>
      <c r="D5" s="45">
        <v>-0.843432</v>
      </c>
      <c r="E5" s="45">
        <v>-3.719007</v>
      </c>
      <c r="F5" s="46">
        <v>-5.759878</v>
      </c>
      <c r="G5" s="47">
        <v>3.388778</v>
      </c>
    </row>
    <row r="6" spans="1:7" ht="12.75" thickTop="1">
      <c r="A6" s="6" t="s">
        <v>14</v>
      </c>
      <c r="B6" s="38">
        <v>11.30585</v>
      </c>
      <c r="C6" s="39">
        <v>-89.88788</v>
      </c>
      <c r="D6" s="39">
        <v>47.3849</v>
      </c>
      <c r="E6" s="39">
        <v>-15.7108</v>
      </c>
      <c r="F6" s="40">
        <v>93.16892</v>
      </c>
      <c r="G6" s="41">
        <v>-0.0005671965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0.355879</v>
      </c>
      <c r="C8" s="12">
        <v>-1.002856</v>
      </c>
      <c r="D8" s="12">
        <v>0.3076405</v>
      </c>
      <c r="E8" s="12">
        <v>0.2648874</v>
      </c>
      <c r="F8" s="24">
        <v>-0.1058832</v>
      </c>
      <c r="G8" s="34">
        <v>-0.06599718</v>
      </c>
    </row>
    <row r="9" spans="1:7" ht="12">
      <c r="A9" s="19" t="s">
        <v>17</v>
      </c>
      <c r="B9" s="28">
        <v>-0.7574081</v>
      </c>
      <c r="C9" s="12">
        <v>-0.3915685</v>
      </c>
      <c r="D9" s="12">
        <v>0.1839219</v>
      </c>
      <c r="E9" s="12">
        <v>0.08271661</v>
      </c>
      <c r="F9" s="24">
        <v>-0.944797</v>
      </c>
      <c r="G9" s="34">
        <v>-0.2656887</v>
      </c>
    </row>
    <row r="10" spans="1:7" ht="12">
      <c r="A10" s="19" t="s">
        <v>18</v>
      </c>
      <c r="B10" s="28">
        <v>0.3505141</v>
      </c>
      <c r="C10" s="12">
        <v>-0.0484205</v>
      </c>
      <c r="D10" s="12">
        <v>-0.03706572</v>
      </c>
      <c r="E10" s="12">
        <v>-0.2080783</v>
      </c>
      <c r="F10" s="24">
        <v>0.4759581</v>
      </c>
      <c r="G10" s="34">
        <v>0.04352392</v>
      </c>
    </row>
    <row r="11" spans="1:7" ht="12">
      <c r="A11" s="20" t="s">
        <v>19</v>
      </c>
      <c r="B11" s="30">
        <v>3.12737</v>
      </c>
      <c r="C11" s="14">
        <v>1.750194</v>
      </c>
      <c r="D11" s="14">
        <v>2.480444</v>
      </c>
      <c r="E11" s="14">
        <v>2.013773</v>
      </c>
      <c r="F11" s="26">
        <v>14.00361</v>
      </c>
      <c r="G11" s="36">
        <v>3.817134</v>
      </c>
    </row>
    <row r="12" spans="1:7" ht="12">
      <c r="A12" s="19" t="s">
        <v>20</v>
      </c>
      <c r="B12" s="28">
        <v>-0.206133</v>
      </c>
      <c r="C12" s="12">
        <v>-0.03180518</v>
      </c>
      <c r="D12" s="12">
        <v>0.1936687</v>
      </c>
      <c r="E12" s="12">
        <v>0.2131076</v>
      </c>
      <c r="F12" s="24">
        <v>-0.4339367</v>
      </c>
      <c r="G12" s="34">
        <v>0.00261425</v>
      </c>
    </row>
    <row r="13" spans="1:7" ht="12">
      <c r="A13" s="19" t="s">
        <v>21</v>
      </c>
      <c r="B13" s="28">
        <v>-0.1050255</v>
      </c>
      <c r="C13" s="12">
        <v>-0.2716878</v>
      </c>
      <c r="D13" s="12">
        <v>-0.02402866</v>
      </c>
      <c r="E13" s="12">
        <v>0.1782293</v>
      </c>
      <c r="F13" s="24">
        <v>0.1056034</v>
      </c>
      <c r="G13" s="34">
        <v>-0.0295219</v>
      </c>
    </row>
    <row r="14" spans="1:7" ht="12">
      <c r="A14" s="19" t="s">
        <v>22</v>
      </c>
      <c r="B14" s="28">
        <v>0.006409339</v>
      </c>
      <c r="C14" s="12">
        <v>-0.02392571</v>
      </c>
      <c r="D14" s="12">
        <v>-0.03837902</v>
      </c>
      <c r="E14" s="12">
        <v>0.0354979</v>
      </c>
      <c r="F14" s="24">
        <v>0.2239024</v>
      </c>
      <c r="G14" s="34">
        <v>0.02422728</v>
      </c>
    </row>
    <row r="15" spans="1:7" ht="12">
      <c r="A15" s="20" t="s">
        <v>23</v>
      </c>
      <c r="B15" s="30">
        <v>-0.3389078</v>
      </c>
      <c r="C15" s="14">
        <v>-0.1814416</v>
      </c>
      <c r="D15" s="14">
        <v>-0.1092263</v>
      </c>
      <c r="E15" s="14">
        <v>-0.1071463</v>
      </c>
      <c r="F15" s="26">
        <v>-0.2637202</v>
      </c>
      <c r="G15" s="36">
        <v>-0.1800055</v>
      </c>
    </row>
    <row r="16" spans="1:7" ht="12">
      <c r="A16" s="19" t="s">
        <v>24</v>
      </c>
      <c r="B16" s="28">
        <v>-0.02455313</v>
      </c>
      <c r="C16" s="12">
        <v>0.0285192</v>
      </c>
      <c r="D16" s="12">
        <v>-0.0002950732</v>
      </c>
      <c r="E16" s="12">
        <v>0.00236648</v>
      </c>
      <c r="F16" s="24">
        <v>-0.1078349</v>
      </c>
      <c r="G16" s="34">
        <v>-0.01052795</v>
      </c>
    </row>
    <row r="17" spans="1:7" ht="12">
      <c r="A17" s="19" t="s">
        <v>25</v>
      </c>
      <c r="B17" s="28">
        <v>-0.008750121</v>
      </c>
      <c r="C17" s="12">
        <v>-0.003755413</v>
      </c>
      <c r="D17" s="12">
        <v>-0.02534649</v>
      </c>
      <c r="E17" s="12">
        <v>-0.02273675</v>
      </c>
      <c r="F17" s="24">
        <v>-0.04463691</v>
      </c>
      <c r="G17" s="34">
        <v>-0.01967077</v>
      </c>
    </row>
    <row r="18" spans="1:7" ht="12">
      <c r="A18" s="19" t="s">
        <v>26</v>
      </c>
      <c r="B18" s="28">
        <v>0.03063732</v>
      </c>
      <c r="C18" s="12">
        <v>0.05559643</v>
      </c>
      <c r="D18" s="12">
        <v>0.008128704</v>
      </c>
      <c r="E18" s="12">
        <v>0.03788819</v>
      </c>
      <c r="F18" s="24">
        <v>-0.003339771</v>
      </c>
      <c r="G18" s="34">
        <v>0.02846643</v>
      </c>
    </row>
    <row r="19" spans="1:7" ht="12">
      <c r="A19" s="20" t="s">
        <v>27</v>
      </c>
      <c r="B19" s="30">
        <v>-0.2122755</v>
      </c>
      <c r="C19" s="14">
        <v>-0.1995248</v>
      </c>
      <c r="D19" s="14">
        <v>-0.2100145</v>
      </c>
      <c r="E19" s="14">
        <v>-0.2025703</v>
      </c>
      <c r="F19" s="26">
        <v>-0.1583081</v>
      </c>
      <c r="G19" s="36">
        <v>-0.1991582</v>
      </c>
    </row>
    <row r="20" spans="1:7" ht="12.75" thickBot="1">
      <c r="A20" s="43" t="s">
        <v>28</v>
      </c>
      <c r="B20" s="44">
        <v>-0.005237617</v>
      </c>
      <c r="C20" s="45">
        <v>0.002592936</v>
      </c>
      <c r="D20" s="45">
        <v>-0.00467135</v>
      </c>
      <c r="E20" s="45">
        <v>-0.003098914</v>
      </c>
      <c r="F20" s="46">
        <v>-0.009401583</v>
      </c>
      <c r="G20" s="47">
        <v>-0.003255157</v>
      </c>
    </row>
    <row r="21" spans="1:7" ht="12.75" thickTop="1">
      <c r="A21" s="6" t="s">
        <v>29</v>
      </c>
      <c r="B21" s="38">
        <v>-86.58078</v>
      </c>
      <c r="C21" s="39">
        <v>117.2485</v>
      </c>
      <c r="D21" s="39">
        <v>-9.602495</v>
      </c>
      <c r="E21" s="39">
        <v>-32.20929</v>
      </c>
      <c r="F21" s="40">
        <v>-41.99115</v>
      </c>
      <c r="G21" s="42">
        <v>0.003044889</v>
      </c>
    </row>
    <row r="22" spans="1:7" ht="12">
      <c r="A22" s="19" t="s">
        <v>30</v>
      </c>
      <c r="B22" s="28">
        <v>157.4792</v>
      </c>
      <c r="C22" s="12">
        <v>59.98021</v>
      </c>
      <c r="D22" s="12">
        <v>-16.86865</v>
      </c>
      <c r="E22" s="12">
        <v>-74.38151</v>
      </c>
      <c r="F22" s="24">
        <v>-115.2026</v>
      </c>
      <c r="G22" s="35">
        <v>0</v>
      </c>
    </row>
    <row r="23" spans="1:7" ht="12">
      <c r="A23" s="19" t="s">
        <v>31</v>
      </c>
      <c r="B23" s="28">
        <v>-0.1972691</v>
      </c>
      <c r="C23" s="12">
        <v>0.8099839</v>
      </c>
      <c r="D23" s="12">
        <v>0.5902895</v>
      </c>
      <c r="E23" s="12">
        <v>1.710537</v>
      </c>
      <c r="F23" s="24">
        <v>8.68917</v>
      </c>
      <c r="G23" s="34">
        <v>1.874131</v>
      </c>
    </row>
    <row r="24" spans="1:7" ht="12">
      <c r="A24" s="19" t="s">
        <v>32</v>
      </c>
      <c r="B24" s="28">
        <v>-0.686855</v>
      </c>
      <c r="C24" s="12">
        <v>1.320727</v>
      </c>
      <c r="D24" s="12">
        <v>-0.8938424</v>
      </c>
      <c r="E24" s="12">
        <v>-0.5581954</v>
      </c>
      <c r="F24" s="24">
        <v>-1.118345</v>
      </c>
      <c r="G24" s="34">
        <v>-0.2797575</v>
      </c>
    </row>
    <row r="25" spans="1:7" ht="12">
      <c r="A25" s="19" t="s">
        <v>33</v>
      </c>
      <c r="B25" s="28">
        <v>-0.02733289</v>
      </c>
      <c r="C25" s="12">
        <v>-0.374687</v>
      </c>
      <c r="D25" s="12">
        <v>0.1258344</v>
      </c>
      <c r="E25" s="12">
        <v>0.4915083</v>
      </c>
      <c r="F25" s="24">
        <v>-0.7078471</v>
      </c>
      <c r="G25" s="34">
        <v>-0.03966169</v>
      </c>
    </row>
    <row r="26" spans="1:7" ht="12">
      <c r="A26" s="20" t="s">
        <v>34</v>
      </c>
      <c r="B26" s="30">
        <v>1.437494</v>
      </c>
      <c r="C26" s="14">
        <v>0.6045372</v>
      </c>
      <c r="D26" s="14">
        <v>-0.1462536</v>
      </c>
      <c r="E26" s="14">
        <v>-0.1059353</v>
      </c>
      <c r="F26" s="26">
        <v>2.335826</v>
      </c>
      <c r="G26" s="36">
        <v>0.6039604</v>
      </c>
    </row>
    <row r="27" spans="1:7" ht="12">
      <c r="A27" s="19" t="s">
        <v>35</v>
      </c>
      <c r="B27" s="28">
        <v>0.3556899</v>
      </c>
      <c r="C27" s="12">
        <v>0.3108856</v>
      </c>
      <c r="D27" s="12">
        <v>0.4043855</v>
      </c>
      <c r="E27" s="12">
        <v>0.5415313</v>
      </c>
      <c r="F27" s="24">
        <v>0.874024</v>
      </c>
      <c r="G27" s="48">
        <v>0.4701894</v>
      </c>
    </row>
    <row r="28" spans="1:7" ht="12">
      <c r="A28" s="19" t="s">
        <v>36</v>
      </c>
      <c r="B28" s="28">
        <v>-0.0490122</v>
      </c>
      <c r="C28" s="12">
        <v>0.338838</v>
      </c>
      <c r="D28" s="12">
        <v>0.1640748</v>
      </c>
      <c r="E28" s="12">
        <v>0.1397861</v>
      </c>
      <c r="F28" s="24">
        <v>-0.1603876</v>
      </c>
      <c r="G28" s="34">
        <v>0.1262312</v>
      </c>
    </row>
    <row r="29" spans="1:7" ht="12">
      <c r="A29" s="19" t="s">
        <v>37</v>
      </c>
      <c r="B29" s="28">
        <v>0.04577584</v>
      </c>
      <c r="C29" s="12">
        <v>0.1043606</v>
      </c>
      <c r="D29" s="12">
        <v>0.02546925</v>
      </c>
      <c r="E29" s="12">
        <v>0.01296261</v>
      </c>
      <c r="F29" s="24">
        <v>0.01873135</v>
      </c>
      <c r="G29" s="34">
        <v>0.04350479</v>
      </c>
    </row>
    <row r="30" spans="1:7" ht="12">
      <c r="A30" s="20" t="s">
        <v>38</v>
      </c>
      <c r="B30" s="30">
        <v>0.1228578</v>
      </c>
      <c r="C30" s="14">
        <v>0.09655037</v>
      </c>
      <c r="D30" s="14">
        <v>0.03329216</v>
      </c>
      <c r="E30" s="14">
        <v>-0.01708544</v>
      </c>
      <c r="F30" s="26">
        <v>0.3007337</v>
      </c>
      <c r="G30" s="36">
        <v>0.0849452</v>
      </c>
    </row>
    <row r="31" spans="1:7" ht="12">
      <c r="A31" s="19" t="s">
        <v>39</v>
      </c>
      <c r="B31" s="28">
        <v>0.02191223</v>
      </c>
      <c r="C31" s="12">
        <v>0.06505765</v>
      </c>
      <c r="D31" s="12">
        <v>0.04326599</v>
      </c>
      <c r="E31" s="12">
        <v>0.03575966</v>
      </c>
      <c r="F31" s="24">
        <v>0.05554211</v>
      </c>
      <c r="G31" s="34">
        <v>0.04523329</v>
      </c>
    </row>
    <row r="32" spans="1:7" ht="12">
      <c r="A32" s="19" t="s">
        <v>40</v>
      </c>
      <c r="B32" s="28">
        <v>0.009890541</v>
      </c>
      <c r="C32" s="12">
        <v>0.05615433</v>
      </c>
      <c r="D32" s="12">
        <v>0.05010795</v>
      </c>
      <c r="E32" s="12">
        <v>0.0426877</v>
      </c>
      <c r="F32" s="24">
        <v>0.0008676851</v>
      </c>
      <c r="G32" s="34">
        <v>0.03739331</v>
      </c>
    </row>
    <row r="33" spans="1:7" ht="12">
      <c r="A33" s="19" t="s">
        <v>41</v>
      </c>
      <c r="B33" s="28">
        <v>0.1157018</v>
      </c>
      <c r="C33" s="12">
        <v>0.06506383</v>
      </c>
      <c r="D33" s="12">
        <v>0.09834346</v>
      </c>
      <c r="E33" s="12">
        <v>0.1012024</v>
      </c>
      <c r="F33" s="24">
        <v>0.08624301</v>
      </c>
      <c r="G33" s="34">
        <v>0.0919346</v>
      </c>
    </row>
    <row r="34" spans="1:7" ht="12">
      <c r="A34" s="20" t="s">
        <v>42</v>
      </c>
      <c r="B34" s="30">
        <v>-0.01557127</v>
      </c>
      <c r="C34" s="14">
        <v>0.001254522</v>
      </c>
      <c r="D34" s="14">
        <v>0.003807325</v>
      </c>
      <c r="E34" s="14">
        <v>0.01798311</v>
      </c>
      <c r="F34" s="26">
        <v>-0.0091737</v>
      </c>
      <c r="G34" s="36">
        <v>0.002072259</v>
      </c>
    </row>
    <row r="35" spans="1:7" ht="12.75" thickBot="1">
      <c r="A35" s="21" t="s">
        <v>43</v>
      </c>
      <c r="B35" s="31">
        <v>-0.004029921</v>
      </c>
      <c r="C35" s="15">
        <v>-0.003928872</v>
      </c>
      <c r="D35" s="15">
        <v>0.0006234972</v>
      </c>
      <c r="E35" s="15">
        <v>-0.001424204</v>
      </c>
      <c r="F35" s="27">
        <v>0.0008455474</v>
      </c>
      <c r="G35" s="37">
        <v>-0.001611574</v>
      </c>
    </row>
    <row r="36" spans="1:7" ht="12">
      <c r="A36" s="4" t="s">
        <v>44</v>
      </c>
      <c r="B36" s="3">
        <v>20.00122</v>
      </c>
      <c r="C36" s="3">
        <v>20.00122</v>
      </c>
      <c r="D36" s="3">
        <v>20.00732</v>
      </c>
      <c r="E36" s="3">
        <v>20.00732</v>
      </c>
      <c r="F36" s="3">
        <v>20.01648</v>
      </c>
      <c r="G36" s="3"/>
    </row>
    <row r="37" spans="1:6" ht="12">
      <c r="A37" s="4" t="s">
        <v>45</v>
      </c>
      <c r="B37" s="2">
        <v>-0.112915</v>
      </c>
      <c r="C37" s="2">
        <v>-0.05035401</v>
      </c>
      <c r="D37" s="2">
        <v>-0.01729329</v>
      </c>
      <c r="E37" s="2">
        <v>-0.009155274</v>
      </c>
      <c r="F37" s="2">
        <v>-0.006612142</v>
      </c>
    </row>
    <row r="38" spans="1:7" ht="12">
      <c r="A38" s="4" t="s">
        <v>54</v>
      </c>
      <c r="B38" s="2">
        <v>-1.689786E-05</v>
      </c>
      <c r="C38" s="2">
        <v>0.0001516084</v>
      </c>
      <c r="D38" s="2">
        <v>-8.058164E-05</v>
      </c>
      <c r="E38" s="2">
        <v>2.629963E-05</v>
      </c>
      <c r="F38" s="2">
        <v>-0.0001591884</v>
      </c>
      <c r="G38" s="2">
        <v>0.0002598764</v>
      </c>
    </row>
    <row r="39" spans="1:7" ht="12.75" thickBot="1">
      <c r="A39" s="4" t="s">
        <v>55</v>
      </c>
      <c r="B39" s="2">
        <v>0.0001474534</v>
      </c>
      <c r="C39" s="2">
        <v>-0.0002002317</v>
      </c>
      <c r="D39" s="2">
        <v>1.618831E-05</v>
      </c>
      <c r="E39" s="2">
        <v>5.495142E-05</v>
      </c>
      <c r="F39" s="2">
        <v>6.955106E-05</v>
      </c>
      <c r="G39" s="2">
        <v>0.0007644923</v>
      </c>
    </row>
    <row r="40" spans="2:7" ht="12.75" thickBot="1">
      <c r="B40" s="7" t="s">
        <v>46</v>
      </c>
      <c r="C40" s="17">
        <v>-0.003746</v>
      </c>
      <c r="D40" s="16" t="s">
        <v>47</v>
      </c>
      <c r="E40" s="17">
        <v>3.1167</v>
      </c>
      <c r="F40" s="16" t="s">
        <v>48</v>
      </c>
      <c r="G40" s="49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0.003747</v>
      </c>
      <c r="D4">
        <v>0.003744</v>
      </c>
      <c r="E4">
        <v>0.003746</v>
      </c>
      <c r="F4">
        <v>0.002068</v>
      </c>
      <c r="G4">
        <v>0.011675</v>
      </c>
    </row>
    <row r="5" spans="1:7" ht="12.75">
      <c r="A5" t="s">
        <v>13</v>
      </c>
      <c r="B5">
        <v>7.873307</v>
      </c>
      <c r="C5">
        <v>2.998975</v>
      </c>
      <c r="D5">
        <v>-0.843432</v>
      </c>
      <c r="E5">
        <v>-3.719007</v>
      </c>
      <c r="F5">
        <v>-5.759878</v>
      </c>
      <c r="G5">
        <v>3.388778</v>
      </c>
    </row>
    <row r="6" spans="1:7" ht="12.75">
      <c r="A6" t="s">
        <v>14</v>
      </c>
      <c r="B6" s="50">
        <v>11.30585</v>
      </c>
      <c r="C6" s="50">
        <v>-89.88788</v>
      </c>
      <c r="D6" s="50">
        <v>47.3849</v>
      </c>
      <c r="E6" s="50">
        <v>-15.7108</v>
      </c>
      <c r="F6" s="50">
        <v>93.16892</v>
      </c>
      <c r="G6" s="50">
        <v>-0.0005671965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0.355879</v>
      </c>
      <c r="C8" s="50">
        <v>-1.002856</v>
      </c>
      <c r="D8" s="50">
        <v>0.3076405</v>
      </c>
      <c r="E8" s="50">
        <v>0.2648874</v>
      </c>
      <c r="F8" s="50">
        <v>-0.1058832</v>
      </c>
      <c r="G8" s="50">
        <v>-0.06599718</v>
      </c>
    </row>
    <row r="9" spans="1:7" ht="12.75">
      <c r="A9" t="s">
        <v>17</v>
      </c>
      <c r="B9" s="50">
        <v>-0.7574081</v>
      </c>
      <c r="C9" s="50">
        <v>-0.3915685</v>
      </c>
      <c r="D9" s="50">
        <v>0.1839219</v>
      </c>
      <c r="E9" s="50">
        <v>0.08271661</v>
      </c>
      <c r="F9" s="50">
        <v>-0.944797</v>
      </c>
      <c r="G9" s="50">
        <v>-0.2656887</v>
      </c>
    </row>
    <row r="10" spans="1:7" ht="12.75">
      <c r="A10" t="s">
        <v>18</v>
      </c>
      <c r="B10" s="50">
        <v>0.3505141</v>
      </c>
      <c r="C10" s="50">
        <v>-0.0484205</v>
      </c>
      <c r="D10" s="50">
        <v>-0.03706572</v>
      </c>
      <c r="E10" s="50">
        <v>-0.2080783</v>
      </c>
      <c r="F10" s="50">
        <v>0.4759581</v>
      </c>
      <c r="G10" s="50">
        <v>0.04352392</v>
      </c>
    </row>
    <row r="11" spans="1:7" ht="12.75">
      <c r="A11" t="s">
        <v>19</v>
      </c>
      <c r="B11" s="50">
        <v>3.12737</v>
      </c>
      <c r="C11" s="50">
        <v>1.750194</v>
      </c>
      <c r="D11" s="50">
        <v>2.480444</v>
      </c>
      <c r="E11" s="50">
        <v>2.013773</v>
      </c>
      <c r="F11" s="50">
        <v>14.00361</v>
      </c>
      <c r="G11" s="50">
        <v>3.817134</v>
      </c>
    </row>
    <row r="12" spans="1:7" ht="12.75">
      <c r="A12" t="s">
        <v>20</v>
      </c>
      <c r="B12" s="50">
        <v>-0.206133</v>
      </c>
      <c r="C12" s="50">
        <v>-0.03180518</v>
      </c>
      <c r="D12" s="50">
        <v>0.1936687</v>
      </c>
      <c r="E12" s="50">
        <v>0.2131076</v>
      </c>
      <c r="F12" s="50">
        <v>-0.4339367</v>
      </c>
      <c r="G12" s="50">
        <v>0.00261425</v>
      </c>
    </row>
    <row r="13" spans="1:7" ht="12.75">
      <c r="A13" t="s">
        <v>21</v>
      </c>
      <c r="B13" s="50">
        <v>-0.1050255</v>
      </c>
      <c r="C13" s="50">
        <v>-0.2716878</v>
      </c>
      <c r="D13" s="50">
        <v>-0.02402866</v>
      </c>
      <c r="E13" s="50">
        <v>0.1782293</v>
      </c>
      <c r="F13" s="50">
        <v>0.1056034</v>
      </c>
      <c r="G13" s="50">
        <v>-0.0295219</v>
      </c>
    </row>
    <row r="14" spans="1:7" ht="12.75">
      <c r="A14" t="s">
        <v>22</v>
      </c>
      <c r="B14" s="50">
        <v>0.006409339</v>
      </c>
      <c r="C14" s="50">
        <v>-0.02392571</v>
      </c>
      <c r="D14" s="50">
        <v>-0.03837902</v>
      </c>
      <c r="E14" s="50">
        <v>0.0354979</v>
      </c>
      <c r="F14" s="50">
        <v>0.2239024</v>
      </c>
      <c r="G14" s="50">
        <v>0.02422728</v>
      </c>
    </row>
    <row r="15" spans="1:7" ht="12.75">
      <c r="A15" t="s">
        <v>23</v>
      </c>
      <c r="B15" s="50">
        <v>-0.3389078</v>
      </c>
      <c r="C15" s="50">
        <v>-0.1814416</v>
      </c>
      <c r="D15" s="50">
        <v>-0.1092263</v>
      </c>
      <c r="E15" s="50">
        <v>-0.1071463</v>
      </c>
      <c r="F15" s="50">
        <v>-0.2637202</v>
      </c>
      <c r="G15" s="50">
        <v>-0.1800055</v>
      </c>
    </row>
    <row r="16" spans="1:7" ht="12.75">
      <c r="A16" t="s">
        <v>24</v>
      </c>
      <c r="B16" s="50">
        <v>-0.02455313</v>
      </c>
      <c r="C16" s="50">
        <v>0.0285192</v>
      </c>
      <c r="D16" s="50">
        <v>-0.0002950732</v>
      </c>
      <c r="E16" s="50">
        <v>0.00236648</v>
      </c>
      <c r="F16" s="50">
        <v>-0.1078349</v>
      </c>
      <c r="G16" s="50">
        <v>-0.01052795</v>
      </c>
    </row>
    <row r="17" spans="1:7" ht="12.75">
      <c r="A17" t="s">
        <v>25</v>
      </c>
      <c r="B17" s="50">
        <v>-0.008750121</v>
      </c>
      <c r="C17" s="50">
        <v>-0.003755413</v>
      </c>
      <c r="D17" s="50">
        <v>-0.02534649</v>
      </c>
      <c r="E17" s="50">
        <v>-0.02273675</v>
      </c>
      <c r="F17" s="50">
        <v>-0.04463691</v>
      </c>
      <c r="G17" s="50">
        <v>-0.01967077</v>
      </c>
    </row>
    <row r="18" spans="1:7" ht="12.75">
      <c r="A18" t="s">
        <v>26</v>
      </c>
      <c r="B18" s="50">
        <v>0.03063732</v>
      </c>
      <c r="C18" s="50">
        <v>0.05559643</v>
      </c>
      <c r="D18" s="50">
        <v>0.008128704</v>
      </c>
      <c r="E18" s="50">
        <v>0.03788819</v>
      </c>
      <c r="F18" s="50">
        <v>-0.003339771</v>
      </c>
      <c r="G18" s="50">
        <v>0.02846643</v>
      </c>
    </row>
    <row r="19" spans="1:7" ht="12.75">
      <c r="A19" t="s">
        <v>27</v>
      </c>
      <c r="B19" s="50">
        <v>-0.2122755</v>
      </c>
      <c r="C19" s="50">
        <v>-0.1995248</v>
      </c>
      <c r="D19" s="50">
        <v>-0.2100145</v>
      </c>
      <c r="E19" s="50">
        <v>-0.2025703</v>
      </c>
      <c r="F19" s="50">
        <v>-0.1583081</v>
      </c>
      <c r="G19" s="50">
        <v>-0.1991582</v>
      </c>
    </row>
    <row r="20" spans="1:7" ht="12.75">
      <c r="A20" t="s">
        <v>28</v>
      </c>
      <c r="B20" s="50">
        <v>-0.005237617</v>
      </c>
      <c r="C20" s="50">
        <v>0.002592936</v>
      </c>
      <c r="D20" s="50">
        <v>-0.00467135</v>
      </c>
      <c r="E20" s="50">
        <v>-0.003098914</v>
      </c>
      <c r="F20" s="50">
        <v>-0.009401583</v>
      </c>
      <c r="G20" s="50">
        <v>-0.003255157</v>
      </c>
    </row>
    <row r="21" spans="1:7" ht="12.75">
      <c r="A21" t="s">
        <v>29</v>
      </c>
      <c r="B21" s="50">
        <v>-86.58078</v>
      </c>
      <c r="C21" s="50">
        <v>117.2485</v>
      </c>
      <c r="D21" s="50">
        <v>-9.602495</v>
      </c>
      <c r="E21" s="50">
        <v>-32.20929</v>
      </c>
      <c r="F21" s="50">
        <v>-41.99115</v>
      </c>
      <c r="G21" s="50">
        <v>0.003044889</v>
      </c>
    </row>
    <row r="22" spans="1:7" ht="12.75">
      <c r="A22" t="s">
        <v>30</v>
      </c>
      <c r="B22" s="50">
        <v>157.4792</v>
      </c>
      <c r="C22" s="50">
        <v>59.98021</v>
      </c>
      <c r="D22" s="50">
        <v>-16.86865</v>
      </c>
      <c r="E22" s="50">
        <v>-74.38151</v>
      </c>
      <c r="F22" s="50">
        <v>-115.2026</v>
      </c>
      <c r="G22" s="50">
        <v>0</v>
      </c>
    </row>
    <row r="23" spans="1:7" ht="12.75">
      <c r="A23" t="s">
        <v>31</v>
      </c>
      <c r="B23" s="50">
        <v>-0.1972691</v>
      </c>
      <c r="C23" s="50">
        <v>0.8099839</v>
      </c>
      <c r="D23" s="50">
        <v>0.5902895</v>
      </c>
      <c r="E23" s="50">
        <v>1.710537</v>
      </c>
      <c r="F23" s="50">
        <v>8.68917</v>
      </c>
      <c r="G23" s="50">
        <v>1.874131</v>
      </c>
    </row>
    <row r="24" spans="1:7" ht="12.75">
      <c r="A24" t="s">
        <v>32</v>
      </c>
      <c r="B24" s="50">
        <v>-0.686855</v>
      </c>
      <c r="C24" s="50">
        <v>1.320727</v>
      </c>
      <c r="D24" s="50">
        <v>-0.8938424</v>
      </c>
      <c r="E24" s="50">
        <v>-0.5581954</v>
      </c>
      <c r="F24" s="50">
        <v>-1.118345</v>
      </c>
      <c r="G24" s="50">
        <v>-0.2797575</v>
      </c>
    </row>
    <row r="25" spans="1:7" ht="12.75">
      <c r="A25" t="s">
        <v>33</v>
      </c>
      <c r="B25" s="50">
        <v>-0.02733289</v>
      </c>
      <c r="C25" s="50">
        <v>-0.374687</v>
      </c>
      <c r="D25" s="50">
        <v>0.1258344</v>
      </c>
      <c r="E25" s="50">
        <v>0.4915083</v>
      </c>
      <c r="F25" s="50">
        <v>-0.7078471</v>
      </c>
      <c r="G25" s="50">
        <v>-0.03966169</v>
      </c>
    </row>
    <row r="26" spans="1:7" ht="12.75">
      <c r="A26" t="s">
        <v>34</v>
      </c>
      <c r="B26" s="50">
        <v>1.437494</v>
      </c>
      <c r="C26" s="50">
        <v>0.6045372</v>
      </c>
      <c r="D26" s="50">
        <v>-0.1462536</v>
      </c>
      <c r="E26" s="50">
        <v>-0.1059353</v>
      </c>
      <c r="F26" s="50">
        <v>2.335826</v>
      </c>
      <c r="G26" s="50">
        <v>0.6039604</v>
      </c>
    </row>
    <row r="27" spans="1:7" ht="12.75">
      <c r="A27" t="s">
        <v>35</v>
      </c>
      <c r="B27" s="50">
        <v>0.3556899</v>
      </c>
      <c r="C27" s="50">
        <v>0.3108856</v>
      </c>
      <c r="D27" s="50">
        <v>0.4043855</v>
      </c>
      <c r="E27" s="50">
        <v>0.5415313</v>
      </c>
      <c r="F27" s="50">
        <v>0.874024</v>
      </c>
      <c r="G27" s="50">
        <v>0.4701894</v>
      </c>
    </row>
    <row r="28" spans="1:7" ht="12.75">
      <c r="A28" t="s">
        <v>36</v>
      </c>
      <c r="B28" s="50">
        <v>-0.0490122</v>
      </c>
      <c r="C28" s="50">
        <v>0.338838</v>
      </c>
      <c r="D28" s="50">
        <v>0.1640748</v>
      </c>
      <c r="E28" s="50">
        <v>0.1397861</v>
      </c>
      <c r="F28" s="50">
        <v>-0.1603876</v>
      </c>
      <c r="G28" s="50">
        <v>0.1262312</v>
      </c>
    </row>
    <row r="29" spans="1:7" ht="12.75">
      <c r="A29" t="s">
        <v>37</v>
      </c>
      <c r="B29" s="50">
        <v>0.04577584</v>
      </c>
      <c r="C29" s="50">
        <v>0.1043606</v>
      </c>
      <c r="D29" s="50">
        <v>0.02546925</v>
      </c>
      <c r="E29" s="50">
        <v>0.01296261</v>
      </c>
      <c r="F29" s="50">
        <v>0.01873135</v>
      </c>
      <c r="G29" s="50">
        <v>0.04350479</v>
      </c>
    </row>
    <row r="30" spans="1:7" ht="12.75">
      <c r="A30" t="s">
        <v>38</v>
      </c>
      <c r="B30" s="50">
        <v>0.1228578</v>
      </c>
      <c r="C30" s="50">
        <v>0.09655037</v>
      </c>
      <c r="D30" s="50">
        <v>0.03329216</v>
      </c>
      <c r="E30" s="50">
        <v>-0.01708544</v>
      </c>
      <c r="F30" s="50">
        <v>0.3007337</v>
      </c>
      <c r="G30" s="50">
        <v>0.0849452</v>
      </c>
    </row>
    <row r="31" spans="1:7" ht="12.75">
      <c r="A31" t="s">
        <v>39</v>
      </c>
      <c r="B31" s="50">
        <v>0.02191223</v>
      </c>
      <c r="C31" s="50">
        <v>0.06505765</v>
      </c>
      <c r="D31" s="50">
        <v>0.04326599</v>
      </c>
      <c r="E31" s="50">
        <v>0.03575966</v>
      </c>
      <c r="F31" s="50">
        <v>0.05554211</v>
      </c>
      <c r="G31" s="50">
        <v>0.04523329</v>
      </c>
    </row>
    <row r="32" spans="1:7" ht="12.75">
      <c r="A32" t="s">
        <v>40</v>
      </c>
      <c r="B32" s="50">
        <v>0.009890541</v>
      </c>
      <c r="C32" s="50">
        <v>0.05615433</v>
      </c>
      <c r="D32" s="50">
        <v>0.05010795</v>
      </c>
      <c r="E32" s="50">
        <v>0.0426877</v>
      </c>
      <c r="F32" s="50">
        <v>0.0008676851</v>
      </c>
      <c r="G32" s="50">
        <v>0.03739331</v>
      </c>
    </row>
    <row r="33" spans="1:7" ht="12.75">
      <c r="A33" t="s">
        <v>41</v>
      </c>
      <c r="B33" s="50">
        <v>0.1157018</v>
      </c>
      <c r="C33" s="50">
        <v>0.06506383</v>
      </c>
      <c r="D33" s="50">
        <v>0.09834346</v>
      </c>
      <c r="E33" s="50">
        <v>0.1012024</v>
      </c>
      <c r="F33" s="50">
        <v>0.08624301</v>
      </c>
      <c r="G33" s="50">
        <v>0.0919346</v>
      </c>
    </row>
    <row r="34" spans="1:7" ht="12.75">
      <c r="A34" t="s">
        <v>42</v>
      </c>
      <c r="B34" s="50">
        <v>-0.01557127</v>
      </c>
      <c r="C34" s="50">
        <v>0.001254522</v>
      </c>
      <c r="D34" s="50">
        <v>0.003807325</v>
      </c>
      <c r="E34" s="50">
        <v>0.01798311</v>
      </c>
      <c r="F34" s="50">
        <v>-0.0091737</v>
      </c>
      <c r="G34" s="50">
        <v>0.002072259</v>
      </c>
    </row>
    <row r="35" spans="1:7" ht="12.75">
      <c r="A35" t="s">
        <v>43</v>
      </c>
      <c r="B35" s="50">
        <v>-0.004029921</v>
      </c>
      <c r="C35" s="50">
        <v>-0.003928872</v>
      </c>
      <c r="D35" s="50">
        <v>0.0006234972</v>
      </c>
      <c r="E35" s="50">
        <v>-0.001424204</v>
      </c>
      <c r="F35" s="50">
        <v>0.0008455474</v>
      </c>
      <c r="G35" s="50">
        <v>-0.001611574</v>
      </c>
    </row>
    <row r="36" spans="1:6" ht="12.75">
      <c r="A36" t="s">
        <v>44</v>
      </c>
      <c r="B36" s="50">
        <v>20.00122</v>
      </c>
      <c r="C36" s="50">
        <v>20.00122</v>
      </c>
      <c r="D36" s="50">
        <v>20.00732</v>
      </c>
      <c r="E36" s="50">
        <v>20.00732</v>
      </c>
      <c r="F36" s="50">
        <v>20.01648</v>
      </c>
    </row>
    <row r="37" spans="1:6" ht="12.75">
      <c r="A37" t="s">
        <v>45</v>
      </c>
      <c r="B37" s="50">
        <v>-0.112915</v>
      </c>
      <c r="C37" s="50">
        <v>-0.05035401</v>
      </c>
      <c r="D37" s="50">
        <v>-0.01729329</v>
      </c>
      <c r="E37" s="50">
        <v>-0.009155274</v>
      </c>
      <c r="F37" s="50">
        <v>-0.006612142</v>
      </c>
    </row>
    <row r="38" spans="1:7" ht="12.75">
      <c r="A38" t="s">
        <v>56</v>
      </c>
      <c r="B38" s="50">
        <v>-1.689786E-05</v>
      </c>
      <c r="C38" s="50">
        <v>0.0001516084</v>
      </c>
      <c r="D38" s="50">
        <v>-8.058164E-05</v>
      </c>
      <c r="E38" s="50">
        <v>2.629963E-05</v>
      </c>
      <c r="F38" s="50">
        <v>-0.0001591884</v>
      </c>
      <c r="G38" s="50">
        <v>0.0002598764</v>
      </c>
    </row>
    <row r="39" spans="1:7" ht="12.75">
      <c r="A39" t="s">
        <v>57</v>
      </c>
      <c r="B39" s="50">
        <v>0.0001474534</v>
      </c>
      <c r="C39" s="50">
        <v>-0.0002002317</v>
      </c>
      <c r="D39" s="50">
        <v>1.618831E-05</v>
      </c>
      <c r="E39" s="50">
        <v>5.495142E-05</v>
      </c>
      <c r="F39" s="50">
        <v>6.955106E-05</v>
      </c>
      <c r="G39" s="50">
        <v>0.0007644923</v>
      </c>
    </row>
    <row r="40" spans="2:7" ht="12.75">
      <c r="B40" t="s">
        <v>46</v>
      </c>
      <c r="C40">
        <v>-0.003746</v>
      </c>
      <c r="D40" t="s">
        <v>47</v>
      </c>
      <c r="E40">
        <v>3.1167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-1.689786014678011E-05</v>
      </c>
      <c r="C50">
        <f>-0.017/(C7*C7+C22*C22)*(C21*C22+C6*C7)</f>
        <v>0.00015160840145647867</v>
      </c>
      <c r="D50">
        <f>-0.017/(D7*D7+D22*D22)*(D21*D22+D6*D7)</f>
        <v>-8.058163749549828E-05</v>
      </c>
      <c r="E50">
        <f>-0.017/(E7*E7+E22*E22)*(E21*E22+E6*E7)</f>
        <v>2.6299623088219458E-05</v>
      </c>
      <c r="F50">
        <f>-0.017/(F7*F7+F22*F22)*(F21*F22+F6*F7)</f>
        <v>-0.00015918841033046497</v>
      </c>
      <c r="G50">
        <f>(B50*B$4+C50*C$4+D50*D$4+E50*E$4+F50*F$4)/SUM(B$4:F$4)</f>
        <v>-1.6341678525274833E-07</v>
      </c>
    </row>
    <row r="51" spans="1:7" ht="12.75">
      <c r="A51" t="s">
        <v>60</v>
      </c>
      <c r="B51">
        <f>-0.017/(B7*B7+B22*B22)*(B21*B7-B6*B22)</f>
        <v>0.0001474534321497627</v>
      </c>
      <c r="C51">
        <f>-0.017/(C7*C7+C22*C22)*(C21*C7-C6*C22)</f>
        <v>-0.0002002318003757124</v>
      </c>
      <c r="D51">
        <f>-0.017/(D7*D7+D22*D22)*(D21*D7-D6*D22)</f>
        <v>1.6188311156066155E-05</v>
      </c>
      <c r="E51">
        <f>-0.017/(E7*E7+E22*E22)*(E21*E7-E6*E22)</f>
        <v>5.495141356777328E-05</v>
      </c>
      <c r="F51">
        <f>-0.017/(F7*F7+F22*F22)*(F21*F7-F6*F22)</f>
        <v>6.955106312400636E-05</v>
      </c>
      <c r="G51">
        <f>(B51*B$4+C51*C$4+D51*D$4+E51*E$4+F51*F$4)/SUM(B$4:F$4)</f>
        <v>-4.042143062208264E-07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10000.00271463674</v>
      </c>
      <c r="C62">
        <f>C7+(2/0.017)*(C8*C50-C23*C51)</f>
        <v>10000.001193310532</v>
      </c>
      <c r="D62">
        <f>D7+(2/0.017)*(D8*D50-D23*D51)</f>
        <v>9999.995959298194</v>
      </c>
      <c r="E62">
        <f>E7+(2/0.017)*(E8*E50-E23*E51)</f>
        <v>9999.989761177962</v>
      </c>
      <c r="F62">
        <f>F7+(2/0.017)*(F8*F50-F23*F51)</f>
        <v>9999.930884043191</v>
      </c>
    </row>
    <row r="63" spans="1:6" ht="12.75">
      <c r="A63" t="s">
        <v>68</v>
      </c>
      <c r="B63">
        <f>B8+(3/0.017)*(B9*B50-B24*B51)</f>
        <v>0.3760103594035995</v>
      </c>
      <c r="C63">
        <f>C8+(3/0.017)*(C9*C50-C24*C51)</f>
        <v>-0.9666642698819231</v>
      </c>
      <c r="D63">
        <f>D8+(3/0.017)*(D9*D50-D24*D51)</f>
        <v>0.30757857135689437</v>
      </c>
      <c r="E63">
        <f>E8+(3/0.017)*(E9*E50-E24*E51)</f>
        <v>0.27068428975467596</v>
      </c>
      <c r="F63">
        <f>F8+(3/0.017)*(F9*F50-F24*F51)</f>
        <v>-0.0656156441992219</v>
      </c>
    </row>
    <row r="64" spans="1:6" ht="12.75">
      <c r="A64" t="s">
        <v>69</v>
      </c>
      <c r="B64">
        <f>B9+(4/0.017)*(B10*B50-B25*B51)</f>
        <v>-0.7578534199529888</v>
      </c>
      <c r="C64">
        <f>C9+(4/0.017)*(C10*C50-C25*C51)</f>
        <v>-0.41094854875061126</v>
      </c>
      <c r="D64">
        <f>D9+(4/0.017)*(D10*D50-D25*D51)</f>
        <v>0.18414537529205005</v>
      </c>
      <c r="E64">
        <f>E9+(4/0.017)*(E10*E50-E25*E51)</f>
        <v>0.07507391429926338</v>
      </c>
      <c r="F64">
        <f>F9+(4/0.017)*(F10*F50-F25*F51)</f>
        <v>-0.9510406458796855</v>
      </c>
    </row>
    <row r="65" spans="1:6" ht="12.75">
      <c r="A65" t="s">
        <v>70</v>
      </c>
      <c r="B65">
        <f>B10+(5/0.017)*(B11*B50-B26*B51)</f>
        <v>0.272629016211198</v>
      </c>
      <c r="C65">
        <f>C10+(5/0.017)*(C11*C50-C26*C51)</f>
        <v>0.06522411368494482</v>
      </c>
      <c r="D65">
        <f>D10+(5/0.017)*(D11*D50-D26*D51)</f>
        <v>-0.0951570848386438</v>
      </c>
      <c r="E65">
        <f>E10+(5/0.017)*(E11*E50-E26*E51)</f>
        <v>-0.1907892513626591</v>
      </c>
      <c r="F65">
        <f>F10+(5/0.017)*(F11*F50-F26*F51)</f>
        <v>-0.22747472245897</v>
      </c>
    </row>
    <row r="66" spans="1:6" ht="12.75">
      <c r="A66" t="s">
        <v>71</v>
      </c>
      <c r="B66">
        <f>B11+(6/0.017)*(B12*B50-B27*B51)</f>
        <v>3.110088415318693</v>
      </c>
      <c r="C66">
        <f>C11+(6/0.017)*(C12*C50-C27*C51)</f>
        <v>1.7704624414944876</v>
      </c>
      <c r="D66">
        <f>D11+(6/0.017)*(D12*D50-D27*D51)</f>
        <v>2.472625484960485</v>
      </c>
      <c r="E66">
        <f>E11+(6/0.017)*(E12*E50-E27*E51)</f>
        <v>2.0052483196933086</v>
      </c>
      <c r="F66">
        <f>F11+(6/0.017)*(F12*F50-F27*F51)</f>
        <v>14.006535315903935</v>
      </c>
    </row>
    <row r="67" spans="1:6" ht="12.75">
      <c r="A67" t="s">
        <v>72</v>
      </c>
      <c r="B67">
        <f>B12+(7/0.017)*(B13*B50-B28*B51)</f>
        <v>-0.20242640804550627</v>
      </c>
      <c r="C67">
        <f>C12+(7/0.017)*(C13*C50-C28*C51)</f>
        <v>-0.020829184231920764</v>
      </c>
      <c r="D67">
        <f>D12+(7/0.017)*(D13*D50-D28*D51)</f>
        <v>0.19337230141061604</v>
      </c>
      <c r="E67">
        <f>E12+(7/0.017)*(E13*E50-E28*E51)</f>
        <v>0.21187474337341516</v>
      </c>
      <c r="F67">
        <f>F12+(7/0.017)*(F13*F50-F28*F51)</f>
        <v>-0.43626552146806413</v>
      </c>
    </row>
    <row r="68" spans="1:6" ht="12.75">
      <c r="A68" t="s">
        <v>73</v>
      </c>
      <c r="B68">
        <f>B13+(8/0.017)*(B14*B50-B29*B51)</f>
        <v>-0.10825284533251467</v>
      </c>
      <c r="C68">
        <f>C13+(8/0.017)*(C14*C50-C29*C51)</f>
        <v>-0.26356122485671607</v>
      </c>
      <c r="D68">
        <f>D13+(8/0.017)*(D14*D50-D29*D51)</f>
        <v>-0.02276732346674784</v>
      </c>
      <c r="E68">
        <f>E13+(8/0.017)*(E14*E50-E29*E51)</f>
        <v>0.17833342595171556</v>
      </c>
      <c r="F68">
        <f>F13+(8/0.017)*(F14*F50-F29*F51)</f>
        <v>0.08821730473815353</v>
      </c>
    </row>
    <row r="69" spans="1:6" ht="12.75">
      <c r="A69" t="s">
        <v>74</v>
      </c>
      <c r="B69">
        <f>B14+(9/0.017)*(B15*B50-B30*B51)</f>
        <v>-0.00014953682493210052</v>
      </c>
      <c r="C69">
        <f>C14+(9/0.017)*(C15*C50-C30*C51)</f>
        <v>-0.02825397757029305</v>
      </c>
      <c r="D69">
        <f>D14+(9/0.017)*(D15*D50-D30*D51)</f>
        <v>-0.03400465456482747</v>
      </c>
      <c r="E69">
        <f>E14+(9/0.017)*(E15*E50-E30*E51)</f>
        <v>0.0345031150568924</v>
      </c>
      <c r="F69">
        <f>F14+(9/0.017)*(F15*F50-F30*F51)</f>
        <v>0.23505437986590275</v>
      </c>
    </row>
    <row r="70" spans="1:6" ht="12.75">
      <c r="A70" t="s">
        <v>75</v>
      </c>
      <c r="B70">
        <f>B15+(10/0.017)*(B16*B50-B31*B51)</f>
        <v>-0.3405643518603819</v>
      </c>
      <c r="C70">
        <f>C15+(10/0.017)*(C16*C50-C31*C51)</f>
        <v>-0.17123550546439378</v>
      </c>
      <c r="D70">
        <f>D15+(10/0.017)*(D16*D50-D31*D51)</f>
        <v>-0.10962431519232836</v>
      </c>
      <c r="E70">
        <f>E15+(10/0.017)*(E16*E50-E31*E51)</f>
        <v>-0.10826559784332773</v>
      </c>
      <c r="F70">
        <f>F15+(10/0.017)*(F16*F50-F31*F51)</f>
        <v>-0.25589487440559167</v>
      </c>
    </row>
    <row r="71" spans="1:6" ht="12.75">
      <c r="A71" t="s">
        <v>76</v>
      </c>
      <c r="B71">
        <f>B16+(11/0.017)*(B17*B50-B32*B51)</f>
        <v>-0.02540112381463341</v>
      </c>
      <c r="C71">
        <f>C16+(11/0.017)*(C17*C50-C32*C51)</f>
        <v>0.035426249103740176</v>
      </c>
      <c r="D71">
        <f>D16+(11/0.017)*(D17*D50-D32*D51)</f>
        <v>0.0005016494125104315</v>
      </c>
      <c r="E71">
        <f>E16+(11/0.017)*(E17*E50-E32*E51)</f>
        <v>0.00046172167445357633</v>
      </c>
      <c r="F71">
        <f>F16+(11/0.017)*(F17*F50-F32*F51)</f>
        <v>-0.10327615684930447</v>
      </c>
    </row>
    <row r="72" spans="1:6" ht="12.75">
      <c r="A72" t="s">
        <v>77</v>
      </c>
      <c r="B72">
        <f>B17+(12/0.017)*(B18*B50-B33*B51)</f>
        <v>-0.021158355822026513</v>
      </c>
      <c r="C72">
        <f>C17+(12/0.017)*(C18*C50-C33*C51)</f>
        <v>0.011390516670042095</v>
      </c>
      <c r="D72">
        <f>D17+(12/0.017)*(D18*D50-D33*D51)</f>
        <v>-0.02693263504212731</v>
      </c>
      <c r="E72">
        <f>E17+(12/0.017)*(E18*E50-E33*E51)</f>
        <v>-0.025958940461145674</v>
      </c>
      <c r="F72">
        <f>F17+(12/0.017)*(F18*F50-F33*F51)</f>
        <v>-0.04849571484434578</v>
      </c>
    </row>
    <row r="73" spans="1:6" ht="12.75">
      <c r="A73" t="s">
        <v>78</v>
      </c>
      <c r="B73">
        <f>B18+(13/0.017)*(B19*B50-B34*B51)</f>
        <v>0.035136114465190584</v>
      </c>
      <c r="C73">
        <f>C18+(13/0.017)*(C19*C50-C34*C51)</f>
        <v>0.032656445873924425</v>
      </c>
      <c r="D73">
        <f>D18+(13/0.017)*(D19*D50-D34*D51)</f>
        <v>0.021022928464608157</v>
      </c>
      <c r="E73">
        <f>E18+(13/0.017)*(E19*E50-E34*E51)</f>
        <v>0.03305852187657295</v>
      </c>
      <c r="F73">
        <f>F18+(13/0.017)*(F19*F50-F34*F51)</f>
        <v>0.016419353694107103</v>
      </c>
    </row>
    <row r="74" spans="1:6" ht="12.75">
      <c r="A74" t="s">
        <v>79</v>
      </c>
      <c r="B74">
        <f>B19+(14/0.017)*(B20*B50-B35*B51)</f>
        <v>-0.21171325159809698</v>
      </c>
      <c r="C74">
        <f>C19+(14/0.017)*(C20*C50-C35*C51)</f>
        <v>-0.19984891995573734</v>
      </c>
      <c r="D74">
        <f>D19+(14/0.017)*(D20*D50-D35*D51)</f>
        <v>-0.20971281509888795</v>
      </c>
      <c r="E74">
        <f>E19+(14/0.017)*(E20*E50-E35*E51)</f>
        <v>-0.2025729667917903</v>
      </c>
      <c r="F74">
        <f>F19+(14/0.017)*(F20*F50-F35*F51)</f>
        <v>-0.15712401760913208</v>
      </c>
    </row>
    <row r="75" spans="1:6" ht="12.75">
      <c r="A75" t="s">
        <v>80</v>
      </c>
      <c r="B75" s="50">
        <f>B20</f>
        <v>-0.005237617</v>
      </c>
      <c r="C75" s="50">
        <f>C20</f>
        <v>0.002592936</v>
      </c>
      <c r="D75" s="50">
        <f>D20</f>
        <v>-0.00467135</v>
      </c>
      <c r="E75" s="50">
        <f>E20</f>
        <v>-0.003098914</v>
      </c>
      <c r="F75" s="50">
        <f>F20</f>
        <v>-0.009401583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157.48576576536976</v>
      </c>
      <c r="C82">
        <f>C22+(2/0.017)*(C8*C51+C23*C50)</f>
        <v>60.0182810619626</v>
      </c>
      <c r="D82">
        <f>D22+(2/0.017)*(D8*D51+D23*D50)</f>
        <v>-16.87366015463155</v>
      </c>
      <c r="E82">
        <f>E22+(2/0.017)*(E8*E51+E23*E50)</f>
        <v>-74.37450500994768</v>
      </c>
      <c r="F82">
        <f>F22+(2/0.017)*(F8*F51+F23*F50)</f>
        <v>-115.36619758217861</v>
      </c>
    </row>
    <row r="83" spans="1:6" ht="12.75">
      <c r="A83" t="s">
        <v>83</v>
      </c>
      <c r="B83">
        <f>B23+(3/0.017)*(B9*B51+B24*B50)</f>
        <v>-0.21492957837974955</v>
      </c>
      <c r="C83">
        <f>C23+(3/0.017)*(C9*C51+C24*C50)</f>
        <v>0.8591552720510284</v>
      </c>
      <c r="D83">
        <f>D23+(3/0.017)*(D9*D51+D24*D50)</f>
        <v>0.6035256180942096</v>
      </c>
      <c r="E83">
        <f>E23+(3/0.017)*(E9*E51+E24*E50)</f>
        <v>1.7087484822380217</v>
      </c>
      <c r="F83">
        <f>F23+(3/0.017)*(F9*F51+F24*F50)</f>
        <v>8.708990457699645</v>
      </c>
    </row>
    <row r="84" spans="1:6" ht="12.75">
      <c r="A84" t="s">
        <v>84</v>
      </c>
      <c r="B84">
        <f>B24+(4/0.017)*(B10*B51+B25*B50)</f>
        <v>-0.6745852648436441</v>
      </c>
      <c r="C84">
        <f>C24+(4/0.017)*(C10*C51+C25*C50)</f>
        <v>1.309642206299663</v>
      </c>
      <c r="D84">
        <f>D24+(4/0.017)*(D10*D51+D25*D50)</f>
        <v>-0.8963694525679641</v>
      </c>
      <c r="E84">
        <f>E24+(4/0.017)*(E10*E51+E25*E50)</f>
        <v>-0.5578442738077759</v>
      </c>
      <c r="F84">
        <f>F24+(4/0.017)*(F10*F51+F25*F50)</f>
        <v>-1.084042777302703</v>
      </c>
    </row>
    <row r="85" spans="1:6" ht="12.75">
      <c r="A85" t="s">
        <v>85</v>
      </c>
      <c r="B85">
        <f>B25+(5/0.017)*(B11*B51+B26*B50)</f>
        <v>0.10115265927304937</v>
      </c>
      <c r="C85">
        <f>C25+(5/0.017)*(C11*C51+C26*C50)</f>
        <v>-0.45080216973935117</v>
      </c>
      <c r="D85">
        <f>D25+(5/0.017)*(D11*D51+D26*D50)</f>
        <v>0.14111073936906146</v>
      </c>
      <c r="E85">
        <f>E25+(5/0.017)*(E11*E51+E26*E50)</f>
        <v>0.5232358336743759</v>
      </c>
      <c r="F85">
        <f>F25+(5/0.017)*(F11*F51+F26*F50)</f>
        <v>-0.5307501778454711</v>
      </c>
    </row>
    <row r="86" spans="1:6" ht="12.75">
      <c r="A86" t="s">
        <v>86</v>
      </c>
      <c r="B86">
        <f>B26+(6/0.017)*(B12*B51+B27*B50)</f>
        <v>1.4246450294652415</v>
      </c>
      <c r="C86">
        <f>C26+(6/0.017)*(C12*C51+C27*C50)</f>
        <v>0.6234200037545335</v>
      </c>
      <c r="D86">
        <f>D26+(6/0.017)*(D12*D51+D27*D50)</f>
        <v>-0.15664802703269826</v>
      </c>
      <c r="E86">
        <f>E26+(6/0.017)*(E12*E51+E27*E50)</f>
        <v>-0.09677554719676149</v>
      </c>
      <c r="F86">
        <f>F26+(6/0.017)*(F12*F51+F27*F50)</f>
        <v>2.2760676764832244</v>
      </c>
    </row>
    <row r="87" spans="1:6" ht="12.75">
      <c r="A87" t="s">
        <v>87</v>
      </c>
      <c r="B87">
        <f>B27+(7/0.017)*(B13*B51+B28*B50)</f>
        <v>0.34965418329646397</v>
      </c>
      <c r="C87">
        <f>C27+(7/0.017)*(C13*C51+C28*C50)</f>
        <v>0.35443845729810514</v>
      </c>
      <c r="D87">
        <f>D27+(7/0.017)*(D13*D51+D28*D50)</f>
        <v>0.3987812178609748</v>
      </c>
      <c r="E87">
        <f>E27+(7/0.017)*(E13*E51+E28*E50)</f>
        <v>0.547077883295304</v>
      </c>
      <c r="F87">
        <f>F27+(7/0.017)*(F13*F51+F28*F50)</f>
        <v>0.8875614547495058</v>
      </c>
    </row>
    <row r="88" spans="1:6" ht="12.75">
      <c r="A88" t="s">
        <v>88</v>
      </c>
      <c r="B88">
        <f>B28+(8/0.017)*(B14*B51+B29*B50)</f>
        <v>-0.04893146339249885</v>
      </c>
      <c r="C88">
        <f>C28+(8/0.017)*(C14*C51+C29*C50)</f>
        <v>0.3485380619904029</v>
      </c>
      <c r="D88">
        <f>D28+(8/0.017)*(D14*D51+D29*D50)</f>
        <v>0.16281661393486724</v>
      </c>
      <c r="E88">
        <f>E28+(8/0.017)*(E14*E51+E29*E50)</f>
        <v>0.14086448660749507</v>
      </c>
      <c r="F88">
        <f>F28+(8/0.017)*(F14*F51+F29*F50)</f>
        <v>-0.15446250064650682</v>
      </c>
    </row>
    <row r="89" spans="1:6" ht="12.75">
      <c r="A89" t="s">
        <v>89</v>
      </c>
      <c r="B89">
        <f>B29+(9/0.017)*(B15*B51+B30*B50)</f>
        <v>0.018220406474588363</v>
      </c>
      <c r="C89">
        <f>C29+(9/0.017)*(C15*C51+C30*C50)</f>
        <v>0.13134377819888426</v>
      </c>
      <c r="D89">
        <f>D29+(9/0.017)*(D15*D51+D30*D50)</f>
        <v>0.023112877359147552</v>
      </c>
      <c r="E89">
        <f>E29+(9/0.017)*(E15*E51+E30*E50)</f>
        <v>0.009607631677489539</v>
      </c>
      <c r="F89">
        <f>F29+(9/0.017)*(F15*F51+F30*F50)</f>
        <v>-0.016323829953980636</v>
      </c>
    </row>
    <row r="90" spans="1:6" ht="12.75">
      <c r="A90" t="s">
        <v>90</v>
      </c>
      <c r="B90">
        <f>B30+(10/0.017)*(B16*B51+B31*B50)</f>
        <v>0.12051032171378626</v>
      </c>
      <c r="C90">
        <f>C30+(10/0.017)*(C16*C51+C31*C50)</f>
        <v>0.09899321444572945</v>
      </c>
      <c r="D90">
        <f>D30+(10/0.017)*(D16*D51+D31*D50)</f>
        <v>0.03123850055362396</v>
      </c>
      <c r="E90">
        <f>E30+(10/0.017)*(E16*E51+E31*E50)</f>
        <v>-0.016455729999445445</v>
      </c>
      <c r="F90">
        <f>F30+(10/0.017)*(F16*F51+F31*F50)</f>
        <v>0.291120939921076</v>
      </c>
    </row>
    <row r="91" spans="1:6" ht="12.75">
      <c r="A91" t="s">
        <v>91</v>
      </c>
      <c r="B91">
        <f>B31+(11/0.017)*(B17*B51+B32*B50)</f>
        <v>0.02096922953709019</v>
      </c>
      <c r="C91">
        <f>C31+(11/0.017)*(C17*C51+C32*C50)</f>
        <v>0.07105292261384372</v>
      </c>
      <c r="D91">
        <f>D31+(11/0.017)*(D17*D51+D32*D50)</f>
        <v>0.040387809245697445</v>
      </c>
      <c r="E91">
        <f>E31+(11/0.017)*(E17*E51+E32*E50)</f>
        <v>0.035677647796983826</v>
      </c>
      <c r="F91">
        <f>F31+(11/0.017)*(F17*F51+F32*F50)</f>
        <v>0.05344391179265428</v>
      </c>
    </row>
    <row r="92" spans="1:6" ht="12.75">
      <c r="A92" t="s">
        <v>92</v>
      </c>
      <c r="B92">
        <f>B32+(12/0.017)*(B18*B51+B33*B50)</f>
        <v>0.011699339929934008</v>
      </c>
      <c r="C92">
        <f>C32+(12/0.017)*(C18*C51+C33*C50)</f>
        <v>0.05525930646040505</v>
      </c>
      <c r="D92">
        <f>D32+(12/0.017)*(D18*D51+D33*D50)</f>
        <v>0.044606947373558484</v>
      </c>
      <c r="E92">
        <f>E32+(12/0.017)*(E18*E51+E33*E50)</f>
        <v>0.046036119699045364</v>
      </c>
      <c r="F92">
        <f>F32+(12/0.017)*(F18*F51+F33*F50)</f>
        <v>-0.008987260044227141</v>
      </c>
    </row>
    <row r="93" spans="1:6" ht="12.75">
      <c r="A93" t="s">
        <v>93</v>
      </c>
      <c r="B93">
        <f>B33+(13/0.017)*(B19*B51+B34*B50)</f>
        <v>0.09196714184611708</v>
      </c>
      <c r="C93">
        <f>C33+(13/0.017)*(C19*C51+C34*C50)</f>
        <v>0.09576019929305923</v>
      </c>
      <c r="D93">
        <f>D33+(13/0.017)*(D19*D51+D34*D50)</f>
        <v>0.09550901604521049</v>
      </c>
      <c r="E93">
        <f>E33+(13/0.017)*(E19*E51+E34*E50)</f>
        <v>0.09305172475766936</v>
      </c>
      <c r="F93">
        <f>F33+(13/0.017)*(F19*F51+F34*F50)</f>
        <v>0.07893995416636423</v>
      </c>
    </row>
    <row r="94" spans="1:6" ht="12.75">
      <c r="A94" t="s">
        <v>94</v>
      </c>
      <c r="B94">
        <f>B34+(14/0.017)*(B20*B51+B35*B50)</f>
        <v>-0.01615120563886207</v>
      </c>
      <c r="C94">
        <f>C34+(14/0.017)*(C20*C51+C35*C50)</f>
        <v>0.0003364199142467277</v>
      </c>
      <c r="D94">
        <f>D34+(14/0.017)*(D20*D51+D35*D50)</f>
        <v>0.0037036725472139724</v>
      </c>
      <c r="E94">
        <f>E34+(14/0.017)*(E20*E51+E35*E50)</f>
        <v>0.017812025278520015</v>
      </c>
      <c r="F94">
        <f>F34+(14/0.017)*(F20*F51+F35*F50)</f>
        <v>-0.009823045891075941</v>
      </c>
    </row>
    <row r="95" spans="1:6" ht="12.75">
      <c r="A95" t="s">
        <v>95</v>
      </c>
      <c r="B95" s="50">
        <f>B35</f>
        <v>-0.004029921</v>
      </c>
      <c r="C95" s="50">
        <f>C35</f>
        <v>-0.003928872</v>
      </c>
      <c r="D95" s="50">
        <f>D35</f>
        <v>0.0006234972</v>
      </c>
      <c r="E95" s="50">
        <f>E35</f>
        <v>-0.001424204</v>
      </c>
      <c r="F95" s="50">
        <f>F35</f>
        <v>0.0008455474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0.3760102573304736</v>
      </c>
      <c r="C103">
        <f>C63*10000/C62</f>
        <v>-0.9666641545288713</v>
      </c>
      <c r="D103">
        <f>D63*10000/D62</f>
        <v>0.30757869564027346</v>
      </c>
      <c r="E103">
        <f>E63*10000/E62</f>
        <v>0.27068456690378684</v>
      </c>
      <c r="F103">
        <f>F63*10000/F62</f>
        <v>-0.06561609771115944</v>
      </c>
      <c r="G103">
        <f>AVERAGE(C103:E103)</f>
        <v>-0.12946696399493704</v>
      </c>
      <c r="H103">
        <f>STDEV(C103:E103)</f>
        <v>0.7252686716398556</v>
      </c>
      <c r="I103">
        <f>(B103*B4+C103*C4+D103*D4+E103*E4+F103*F4)/SUM(B4:F4)</f>
        <v>-0.04761783406017005</v>
      </c>
      <c r="K103">
        <f>(LN(H103)+LN(H123))/2-LN(K114*K115^3)</f>
        <v>-4.312727653582331</v>
      </c>
    </row>
    <row r="104" spans="1:11" ht="12.75">
      <c r="A104" t="s">
        <v>69</v>
      </c>
      <c r="B104">
        <f>B64*10000/B62</f>
        <v>-0.757853214223371</v>
      </c>
      <c r="C104">
        <f>C64*10000/C62</f>
        <v>-0.410948499711694</v>
      </c>
      <c r="D104">
        <f>D64*10000/D62</f>
        <v>0.18414544969973518</v>
      </c>
      <c r="E104">
        <f>E64*10000/E62</f>
        <v>0.0750739911661869</v>
      </c>
      <c r="F104">
        <f>F64*10000/F62</f>
        <v>-0.9510472191335376</v>
      </c>
      <c r="G104">
        <f>AVERAGE(C104:E104)</f>
        <v>-0.05057635294859064</v>
      </c>
      <c r="H104">
        <f>STDEV(C104:E104)</f>
        <v>0.31682046791305113</v>
      </c>
      <c r="I104">
        <f>(B104*B4+C104*C4+D104*D4+E104*E4+F104*F4)/SUM(B4:F4)</f>
        <v>-0.27305651122758334</v>
      </c>
      <c r="K104">
        <f>(LN(H104)+LN(H124))/2-LN(K114*K115^4)</f>
        <v>-3.7757964071730052</v>
      </c>
    </row>
    <row r="105" spans="1:11" ht="12.75">
      <c r="A105" t="s">
        <v>70</v>
      </c>
      <c r="B105">
        <f>B65*10000/B62</f>
        <v>0.27262894220234374</v>
      </c>
      <c r="C105">
        <f>C65*10000/C62</f>
        <v>0.06522410590168357</v>
      </c>
      <c r="D105">
        <f>D65*10000/D62</f>
        <v>-0.09515712328879979</v>
      </c>
      <c r="E105">
        <f>E65*10000/E62</f>
        <v>-0.19078944670857825</v>
      </c>
      <c r="F105">
        <f>F65*10000/F62</f>
        <v>-0.2274762946831458</v>
      </c>
      <c r="G105">
        <f>AVERAGE(C105:E105)</f>
        <v>-0.07357415469856482</v>
      </c>
      <c r="H105">
        <f>STDEV(C105:E105)</f>
        <v>0.12936422681679477</v>
      </c>
      <c r="I105">
        <f>(B105*B4+C105*C4+D105*D4+E105*E4+F105*F4)/SUM(B4:F4)</f>
        <v>-0.04368142942901041</v>
      </c>
      <c r="K105">
        <f>(LN(H105)+LN(H125))/2-LN(K114*K115^5)</f>
        <v>-4.074376233258906</v>
      </c>
    </row>
    <row r="106" spans="1:11" ht="12.75">
      <c r="A106" t="s">
        <v>71</v>
      </c>
      <c r="B106">
        <f>B66*10000/B62</f>
        <v>3.110087571042895</v>
      </c>
      <c r="C106">
        <f>C66*10000/C62</f>
        <v>1.770462230223365</v>
      </c>
      <c r="D106">
        <f>D66*10000/D62</f>
        <v>2.472626484075115</v>
      </c>
      <c r="E106">
        <f>E66*10000/E62</f>
        <v>2.00525037283348</v>
      </c>
      <c r="F106">
        <f>F66*10000/F62</f>
        <v>14.00663212408203</v>
      </c>
      <c r="G106">
        <f>AVERAGE(C106:E106)</f>
        <v>2.0827796957106535</v>
      </c>
      <c r="H106">
        <f>STDEV(C106:E106)</f>
        <v>0.3574447604541724</v>
      </c>
      <c r="I106">
        <f>(B106*B4+C106*C4+D106*D4+E106*E4+F106*F4)/SUM(B4:F4)</f>
        <v>3.815965238664575</v>
      </c>
      <c r="K106">
        <f>(LN(H106)+LN(H126))/2-LN(K114*K115^6)</f>
        <v>-3.0362137668855986</v>
      </c>
    </row>
    <row r="107" spans="1:11" ht="12.75">
      <c r="A107" t="s">
        <v>72</v>
      </c>
      <c r="B107">
        <f>B67*10000/B62</f>
        <v>-0.20242635309410476</v>
      </c>
      <c r="C107">
        <f>C67*10000/C62</f>
        <v>-0.02082918174635257</v>
      </c>
      <c r="D107">
        <f>D67*10000/D62</f>
        <v>0.19337237954662836</v>
      </c>
      <c r="E107">
        <f>E67*10000/E62</f>
        <v>0.2118749603084165</v>
      </c>
      <c r="F107">
        <f>F67*10000/F62</f>
        <v>-0.43626853677979865</v>
      </c>
      <c r="G107">
        <f>AVERAGE(C107:E107)</f>
        <v>0.12813938603623076</v>
      </c>
      <c r="H107">
        <f>STDEV(C107:E107)</f>
        <v>0.12934184169906973</v>
      </c>
      <c r="I107">
        <f>(B107*B4+C107*C4+D107*D4+E107*E4+F107*F4)/SUM(B4:F4)</f>
        <v>0.0050956240507283685</v>
      </c>
      <c r="K107">
        <f>(LN(H107)+LN(H127))/2-LN(K114*K115^7)</f>
        <v>-3.682826927080299</v>
      </c>
    </row>
    <row r="108" spans="1:9" ht="12.75">
      <c r="A108" t="s">
        <v>73</v>
      </c>
      <c r="B108">
        <f>B68*10000/B62</f>
        <v>-0.10825281594580755</v>
      </c>
      <c r="C108">
        <f>C68*10000/C62</f>
        <v>-0.2635611934056813</v>
      </c>
      <c r="D108">
        <f>D68*10000/D62</f>
        <v>-0.02276733266634806</v>
      </c>
      <c r="E108">
        <f>E68*10000/E62</f>
        <v>0.17833360854432367</v>
      </c>
      <c r="F108">
        <f>F68*10000/F62</f>
        <v>0.08821791446471013</v>
      </c>
      <c r="G108">
        <f>AVERAGE(C108:E108)</f>
        <v>-0.03599830584256856</v>
      </c>
      <c r="H108">
        <f>STDEV(C108:E108)</f>
        <v>0.2212443174095121</v>
      </c>
      <c r="I108">
        <f>(B108*B4+C108*C4+D108*D4+E108*E4+F108*F4)/SUM(B4:F4)</f>
        <v>-0.030017244537461487</v>
      </c>
    </row>
    <row r="109" spans="1:9" ht="12.75">
      <c r="A109" t="s">
        <v>74</v>
      </c>
      <c r="B109">
        <f>B69*10000/B62</f>
        <v>-0.00014953678433829565</v>
      </c>
      <c r="C109">
        <f>C69*10000/C62</f>
        <v>-0.02825397419871655</v>
      </c>
      <c r="D109">
        <f>D69*10000/D62</f>
        <v>-0.03400466830509993</v>
      </c>
      <c r="E109">
        <f>E69*10000/E62</f>
        <v>0.034503150384054056</v>
      </c>
      <c r="F109">
        <f>F69*10000/F62</f>
        <v>0.23505600447796804</v>
      </c>
      <c r="G109">
        <f>AVERAGE(C109:E109)</f>
        <v>-0.009251830706587477</v>
      </c>
      <c r="H109">
        <f>STDEV(C109:E109)</f>
        <v>0.038001860459168264</v>
      </c>
      <c r="I109">
        <f>(B109*B4+C109*C4+D109*D4+E109*E4+F109*F4)/SUM(B4:F4)</f>
        <v>0.024526278096047134</v>
      </c>
    </row>
    <row r="110" spans="1:11" ht="12.75">
      <c r="A110" t="s">
        <v>75</v>
      </c>
      <c r="B110">
        <f>B70*10000/B62</f>
        <v>-0.34056425940955687</v>
      </c>
      <c r="C110">
        <f>C70*10000/C62</f>
        <v>-0.171235485030683</v>
      </c>
      <c r="D110">
        <f>D70*10000/D62</f>
        <v>-0.1096243594882631</v>
      </c>
      <c r="E110">
        <f>E70*10000/E62</f>
        <v>-0.10826570869466015</v>
      </c>
      <c r="F110">
        <f>F70*10000/F62</f>
        <v>-0.25589664305972454</v>
      </c>
      <c r="G110">
        <f>AVERAGE(C110:E110)</f>
        <v>-0.12970851773786873</v>
      </c>
      <c r="H110">
        <f>STDEV(C110:E110)</f>
        <v>0.03596982405292796</v>
      </c>
      <c r="I110">
        <f>(B110*B4+C110*C4+D110*D4+E110*E4+F110*F4)/SUM(B4:F4)</f>
        <v>-0.1771266370757683</v>
      </c>
      <c r="K110">
        <f>EXP(AVERAGE(K103:K107))</f>
        <v>0.022905271518565067</v>
      </c>
    </row>
    <row r="111" spans="1:9" ht="12.75">
      <c r="A111" t="s">
        <v>76</v>
      </c>
      <c r="B111">
        <f>B71*10000/B62</f>
        <v>-0.02540111691915289</v>
      </c>
      <c r="C111">
        <f>C71*10000/C62</f>
        <v>0.035426244876289065</v>
      </c>
      <c r="D111">
        <f>D71*10000/D62</f>
        <v>0.0005016496152120821</v>
      </c>
      <c r="E111">
        <f>E71*10000/E62</f>
        <v>0.000461722147202666</v>
      </c>
      <c r="F111">
        <f>F71*10000/F62</f>
        <v>-0.10327687065727764</v>
      </c>
      <c r="G111">
        <f>AVERAGE(C111:E111)</f>
        <v>0.012129872212901271</v>
      </c>
      <c r="H111">
        <f>STDEV(C111:E111)</f>
        <v>0.020175260419738255</v>
      </c>
      <c r="I111">
        <f>(B111*B4+C111*C4+D111*D4+E111*E4+F111*F4)/SUM(B4:F4)</f>
        <v>-0.008652965649605783</v>
      </c>
    </row>
    <row r="112" spans="1:9" ht="12.75">
      <c r="A112" t="s">
        <v>77</v>
      </c>
      <c r="B112">
        <f>B72*10000/B62</f>
        <v>-0.02115835007830307</v>
      </c>
      <c r="C112">
        <f>C72*10000/C62</f>
        <v>0.011390515310799905</v>
      </c>
      <c r="D112">
        <f>D72*10000/D62</f>
        <v>-0.026932645924806414</v>
      </c>
      <c r="E112">
        <f>E72*10000/E62</f>
        <v>-0.025958967040070058</v>
      </c>
      <c r="F112">
        <f>F72*10000/F62</f>
        <v>-0.0484960500294357</v>
      </c>
      <c r="G112">
        <f>AVERAGE(C112:E112)</f>
        <v>-0.013833699218025521</v>
      </c>
      <c r="H112">
        <f>STDEV(C112:E112)</f>
        <v>0.021850234817726816</v>
      </c>
      <c r="I112">
        <f>(B112*B4+C112*C4+D112*D4+E112*E4+F112*F4)/SUM(B4:F4)</f>
        <v>-0.019499552523964753</v>
      </c>
    </row>
    <row r="113" spans="1:9" ht="12.75">
      <c r="A113" t="s">
        <v>78</v>
      </c>
      <c r="B113">
        <f>B73*10000/B62</f>
        <v>0.03513610492701445</v>
      </c>
      <c r="C113">
        <f>C73*10000/C62</f>
        <v>0.032656441976996804</v>
      </c>
      <c r="D113">
        <f>D73*10000/D62</f>
        <v>0.02102293695935009</v>
      </c>
      <c r="E113">
        <f>E73*10000/E62</f>
        <v>0.03305855572463984</v>
      </c>
      <c r="F113">
        <f>F73*10000/F62</f>
        <v>0.016419467178825538</v>
      </c>
      <c r="G113">
        <f>AVERAGE(C113:E113)</f>
        <v>0.028912644886995575</v>
      </c>
      <c r="H113">
        <f>STDEV(C113:E113)</f>
        <v>0.006835644977189437</v>
      </c>
      <c r="I113">
        <f>(B113*B4+C113*C4+D113*D4+E113*E4+F113*F4)/SUM(B4:F4)</f>
        <v>0.02815900419988178</v>
      </c>
    </row>
    <row r="114" spans="1:11" ht="12.75">
      <c r="A114" t="s">
        <v>79</v>
      </c>
      <c r="B114">
        <f>B74*10000/B62</f>
        <v>-0.21171319412565548</v>
      </c>
      <c r="C114">
        <f>C74*10000/C62</f>
        <v>-0.19984889610755807</v>
      </c>
      <c r="D114">
        <f>D74*10000/D62</f>
        <v>-0.20971289983761726</v>
      </c>
      <c r="E114">
        <f>E74*10000/E62</f>
        <v>-0.20257317420285834</v>
      </c>
      <c r="F114">
        <f>F74*10000/F62</f>
        <v>-0.15712510359431944</v>
      </c>
      <c r="G114">
        <f>AVERAGE(C114:E114)</f>
        <v>-0.20404499004934454</v>
      </c>
      <c r="H114">
        <f>STDEV(C114:E114)</f>
        <v>0.005094047880726227</v>
      </c>
      <c r="I114">
        <f>(B114*B4+C114*C4+D114*D4+E114*E4+F114*F4)/SUM(B4:F4)</f>
        <v>-0.19892598238761416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-0.005237615578177633</v>
      </c>
      <c r="C115">
        <f>C75*10000/C62</f>
        <v>0.0025929356905822535</v>
      </c>
      <c r="D115">
        <f>D75*10000/D62</f>
        <v>-0.0046713518875540015</v>
      </c>
      <c r="E115">
        <f>E75*10000/E62</f>
        <v>-0.0030989171729261444</v>
      </c>
      <c r="F115">
        <f>F75*10000/F62</f>
        <v>-0.009401647980389574</v>
      </c>
      <c r="G115">
        <f>AVERAGE(C115:E115)</f>
        <v>-0.0017257777899659643</v>
      </c>
      <c r="H115">
        <f>STDEV(C115:E115)</f>
        <v>0.003821858491394386</v>
      </c>
      <c r="I115">
        <f>(B115*B4+C115*C4+D115*D4+E115*E4+F115*F4)/SUM(B4:F4)</f>
        <v>-0.0032552471249379135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157.4857230137168</v>
      </c>
      <c r="C122">
        <f>C82*10000/C62</f>
        <v>60.01827389991876</v>
      </c>
      <c r="D122">
        <f>D82*10000/D62</f>
        <v>-16.87366697277721</v>
      </c>
      <c r="E122">
        <f>E82*10000/E62</f>
        <v>-74.37458116075776</v>
      </c>
      <c r="F122">
        <f>F82*10000/F62</f>
        <v>-115.36699495220263</v>
      </c>
      <c r="G122">
        <f>AVERAGE(C122:E122)</f>
        <v>-10.409991411205402</v>
      </c>
      <c r="H122">
        <f>STDEV(C122:E122)</f>
        <v>67.42917913755103</v>
      </c>
      <c r="I122">
        <f>(B122*B4+C122*C4+D122*D4+E122*E4+F122*F4)/SUM(B4:F4)</f>
        <v>0.05893677720999495</v>
      </c>
    </row>
    <row r="123" spans="1:9" ht="12.75">
      <c r="A123" t="s">
        <v>83</v>
      </c>
      <c r="B123">
        <f>B83*10000/B62</f>
        <v>-0.2149295200341924</v>
      </c>
      <c r="C123">
        <f>C83*10000/C62</f>
        <v>0.8591551695271371</v>
      </c>
      <c r="D123">
        <f>D83*10000/D62</f>
        <v>0.6035258619610137</v>
      </c>
      <c r="E123">
        <f>E83*10000/E62</f>
        <v>1.708750231796975</v>
      </c>
      <c r="F123">
        <f>F83*10000/F62</f>
        <v>8.709050651136511</v>
      </c>
      <c r="G123">
        <f>AVERAGE(C123:E123)</f>
        <v>1.057143754428375</v>
      </c>
      <c r="H123">
        <f>STDEV(C123:E123)</f>
        <v>0.5786016217858542</v>
      </c>
      <c r="I123">
        <f>(B123*B4+C123*C4+D123*D4+E123*E4+F123*F4)/SUM(B4:F4)</f>
        <v>1.8887310417795875</v>
      </c>
    </row>
    <row r="124" spans="1:9" ht="12.75">
      <c r="A124" t="s">
        <v>84</v>
      </c>
      <c r="B124">
        <f>B84*10000/B62</f>
        <v>-0.6745850817182995</v>
      </c>
      <c r="C124">
        <f>C84*10000/C62</f>
        <v>1.3096420500186978</v>
      </c>
      <c r="D124">
        <f>D84*10000/D62</f>
        <v>-0.896369814764277</v>
      </c>
      <c r="E124">
        <f>E84*10000/E62</f>
        <v>-0.5578448449751852</v>
      </c>
      <c r="F124">
        <f>F84*10000/F62</f>
        <v>-1.0840502698198657</v>
      </c>
      <c r="G124">
        <f>AVERAGE(C124:E124)</f>
        <v>-0.04819086990692145</v>
      </c>
      <c r="H124">
        <f>STDEV(C124:E124)</f>
        <v>1.1880372332624836</v>
      </c>
      <c r="I124">
        <f>(B124*B4+C124*C4+D124*D4+E124*E4+F124*F4)/SUM(B4:F4)</f>
        <v>-0.2766488060284193</v>
      </c>
    </row>
    <row r="125" spans="1:9" ht="12.75">
      <c r="A125" t="s">
        <v>85</v>
      </c>
      <c r="B125">
        <f>B85*10000/B62</f>
        <v>0.10115263181378431</v>
      </c>
      <c r="C125">
        <f>C85*10000/C62</f>
        <v>-0.4508021159446599</v>
      </c>
      <c r="D125">
        <f>D85*10000/D62</f>
        <v>0.14111079638772644</v>
      </c>
      <c r="E125">
        <f>E85*10000/E62</f>
        <v>0.5232363694067829</v>
      </c>
      <c r="F125">
        <f>F85*10000/F62</f>
        <v>-0.530753846201462</v>
      </c>
      <c r="G125">
        <f>AVERAGE(C125:E125)</f>
        <v>0.07118168328328313</v>
      </c>
      <c r="H125">
        <f>STDEV(C125:E125)</f>
        <v>0.49077011255893904</v>
      </c>
      <c r="I125">
        <f>(B125*B4+C125*C4+D125*D4+E125*E4+F125*F4)/SUM(B4:F4)</f>
        <v>-0.004463246089492149</v>
      </c>
    </row>
    <row r="126" spans="1:9" ht="12.75">
      <c r="A126" t="s">
        <v>86</v>
      </c>
      <c r="B126">
        <f>B86*10000/B62</f>
        <v>1.4246446427259727</v>
      </c>
      <c r="C126">
        <f>C86*10000/C62</f>
        <v>0.6234199293611767</v>
      </c>
      <c r="D126">
        <f>D86*10000/D62</f>
        <v>-0.1566480903295204</v>
      </c>
      <c r="E126">
        <f>E86*10000/E62</f>
        <v>-0.09677564628362348</v>
      </c>
      <c r="F126">
        <f>F86*10000/F62</f>
        <v>2.2760834078514756</v>
      </c>
      <c r="G126">
        <f>AVERAGE(C126:E126)</f>
        <v>0.12333206424934429</v>
      </c>
      <c r="H126">
        <f>STDEV(C126:E126)</f>
        <v>0.43412219709787936</v>
      </c>
      <c r="I126">
        <f>(B126*B4+C126*C4+D126*D4+E126*E4+F126*F4)/SUM(B4:F4)</f>
        <v>0.5985260642388154</v>
      </c>
    </row>
    <row r="127" spans="1:9" ht="12.75">
      <c r="A127" t="s">
        <v>87</v>
      </c>
      <c r="B127">
        <f>B87*10000/B62</f>
        <v>0.34965408837808054</v>
      </c>
      <c r="C127">
        <f>C87*10000/C62</f>
        <v>0.35443841500259576</v>
      </c>
      <c r="D127">
        <f>D87*10000/D62</f>
        <v>0.3987813789966386</v>
      </c>
      <c r="E127">
        <f>E87*10000/E62</f>
        <v>0.5470784434391864</v>
      </c>
      <c r="F127">
        <f>F87*10000/F62</f>
        <v>0.8875675892578221</v>
      </c>
      <c r="G127">
        <f>AVERAGE(C127:E127)</f>
        <v>0.43343274581280694</v>
      </c>
      <c r="H127">
        <f>STDEV(C127:E127)</f>
        <v>0.10088648599135601</v>
      </c>
      <c r="I127">
        <f>(B127*B4+C127*C4+D127*D4+E127*E4+F127*F4)/SUM(B4:F4)</f>
        <v>0.48157958952248886</v>
      </c>
    </row>
    <row r="128" spans="1:9" ht="12.75">
      <c r="A128" t="s">
        <v>88</v>
      </c>
      <c r="B128">
        <f>B88*10000/B62</f>
        <v>-0.04893145010938763</v>
      </c>
      <c r="C128">
        <f>C88*10000/C62</f>
        <v>0.3485380203989938</v>
      </c>
      <c r="D128">
        <f>D88*10000/D62</f>
        <v>0.16281667972423242</v>
      </c>
      <c r="E128">
        <f>E88*10000/E62</f>
        <v>0.14086463083628373</v>
      </c>
      <c r="F128">
        <f>F88*10000/F62</f>
        <v>-0.1544635682362379</v>
      </c>
      <c r="G128">
        <f>AVERAGE(C128:E128)</f>
        <v>0.21740644365316997</v>
      </c>
      <c r="H128">
        <f>STDEV(C128:E128)</f>
        <v>0.1140924665676009</v>
      </c>
      <c r="I128">
        <f>(B128*B4+C128*C4+D128*D4+E128*E4+F128*F4)/SUM(B4:F4)</f>
        <v>0.12930845244894595</v>
      </c>
    </row>
    <row r="129" spans="1:9" ht="12.75">
      <c r="A129" t="s">
        <v>89</v>
      </c>
      <c r="B129">
        <f>B89*10000/B62</f>
        <v>0.018220401528411225</v>
      </c>
      <c r="C129">
        <f>C89*10000/C62</f>
        <v>0.13134376252549476</v>
      </c>
      <c r="D129">
        <f>D89*10000/D62</f>
        <v>0.023112886698375853</v>
      </c>
      <c r="E129">
        <f>E89*10000/E62</f>
        <v>0.009607641514582706</v>
      </c>
      <c r="F129">
        <f>F89*10000/F62</f>
        <v>-0.016323942778473037</v>
      </c>
      <c r="G129">
        <f>AVERAGE(C129:E129)</f>
        <v>0.05468809691281778</v>
      </c>
      <c r="H129">
        <f>STDEV(C129:E129)</f>
        <v>0.06672830145268575</v>
      </c>
      <c r="I129">
        <f>(B129*B4+C129*C4+D129*D4+E129*E4+F129*F4)/SUM(B4:F4)</f>
        <v>0.03996305280628772</v>
      </c>
    </row>
    <row r="130" spans="1:9" ht="12.75">
      <c r="A130" t="s">
        <v>90</v>
      </c>
      <c r="B130">
        <f>B90*10000/B62</f>
        <v>0.12051028899962046</v>
      </c>
      <c r="C130">
        <f>C90*10000/C62</f>
        <v>0.09899320263276631</v>
      </c>
      <c r="D130">
        <f>D90*10000/D62</f>
        <v>0.031238513176175618</v>
      </c>
      <c r="E130">
        <f>E90*10000/E62</f>
        <v>-0.016455746848191795</v>
      </c>
      <c r="F130">
        <f>F90*10000/F62</f>
        <v>0.291122952045214</v>
      </c>
      <c r="G130">
        <f>AVERAGE(C130:E130)</f>
        <v>0.03792532298691672</v>
      </c>
      <c r="H130">
        <f>STDEV(C130:E130)</f>
        <v>0.05801422285222799</v>
      </c>
      <c r="I130">
        <f>(B130*B4+C130*C4+D130*D4+E130*E4+F130*F4)/SUM(B4:F4)</f>
        <v>0.08356875287377274</v>
      </c>
    </row>
    <row r="131" spans="1:9" ht="12.75">
      <c r="A131" t="s">
        <v>91</v>
      </c>
      <c r="B131">
        <f>B91*10000/B62</f>
        <v>0.020969223844707646</v>
      </c>
      <c r="C131">
        <f>C91*10000/C62</f>
        <v>0.07105291413502464</v>
      </c>
      <c r="D131">
        <f>D91*10000/D62</f>
        <v>0.04038782556521341</v>
      </c>
      <c r="E131">
        <f>E91*10000/E62</f>
        <v>0.03567768432672988</v>
      </c>
      <c r="F131">
        <f>F91*10000/F62</f>
        <v>0.05344428117791723</v>
      </c>
      <c r="G131">
        <f>AVERAGE(C131:E131)</f>
        <v>0.049039474675655975</v>
      </c>
      <c r="H131">
        <f>STDEV(C131:E131)</f>
        <v>0.019209112297164686</v>
      </c>
      <c r="I131">
        <f>(B131*B4+C131*C4+D131*D4+E131*E4+F131*F4)/SUM(B4:F4)</f>
        <v>0.04554676391986979</v>
      </c>
    </row>
    <row r="132" spans="1:9" ht="12.75">
      <c r="A132" t="s">
        <v>92</v>
      </c>
      <c r="B132">
        <f>B92*10000/B62</f>
        <v>0.01169933675398907</v>
      </c>
      <c r="C132">
        <f>C92*10000/C62</f>
        <v>0.055259299866254594</v>
      </c>
      <c r="D132">
        <f>D92*10000/D62</f>
        <v>0.04460696539790305</v>
      </c>
      <c r="E132">
        <f>E92*10000/E62</f>
        <v>0.04603616683465732</v>
      </c>
      <c r="F132">
        <f>F92*10000/F62</f>
        <v>-0.008987322160964172</v>
      </c>
      <c r="G132">
        <f>AVERAGE(C132:E132)</f>
        <v>0.04863414403293833</v>
      </c>
      <c r="H132">
        <f>STDEV(C132:E132)</f>
        <v>0.005781883045211015</v>
      </c>
      <c r="I132">
        <f>(B132*B4+C132*C4+D132*D4+E132*E4+F132*F4)/SUM(B4:F4)</f>
        <v>0.03561192014752278</v>
      </c>
    </row>
    <row r="133" spans="1:9" ht="12.75">
      <c r="A133" t="s">
        <v>93</v>
      </c>
      <c r="B133">
        <f>B93*10000/B62</f>
        <v>0.09196711688038565</v>
      </c>
      <c r="C133">
        <f>C93*10000/C62</f>
        <v>0.09576018786589516</v>
      </c>
      <c r="D133">
        <f>D93*10000/D62</f>
        <v>0.09550905463757145</v>
      </c>
      <c r="E133">
        <f>E93*10000/E62</f>
        <v>0.09305182003177193</v>
      </c>
      <c r="F133">
        <f>F93*10000/F62</f>
        <v>0.0789404997711815</v>
      </c>
      <c r="G133">
        <f>AVERAGE(C133:E133)</f>
        <v>0.09477368751174618</v>
      </c>
      <c r="H133">
        <f>STDEV(C133:E133)</f>
        <v>0.0014964583818258138</v>
      </c>
      <c r="I133">
        <f>(B133*B4+C133*C4+D133*D4+E133*E4+F133*F4)/SUM(B4:F4)</f>
        <v>0.09226246026225016</v>
      </c>
    </row>
    <row r="134" spans="1:9" ht="12.75">
      <c r="A134" t="s">
        <v>94</v>
      </c>
      <c r="B134">
        <f>B94*10000/B62</f>
        <v>-0.01615120125439764</v>
      </c>
      <c r="C134">
        <f>C94*10000/C62</f>
        <v>0.0003364198741013898</v>
      </c>
      <c r="D134">
        <f>D94*10000/D62</f>
        <v>0.003703674043758212</v>
      </c>
      <c r="E134">
        <f>E94*10000/E62</f>
        <v>0.017812043515954383</v>
      </c>
      <c r="F134">
        <f>F94*10000/F62</f>
        <v>-0.009823113784466746</v>
      </c>
      <c r="G134">
        <f>AVERAGE(C134:E134)</f>
        <v>0.007284045811271328</v>
      </c>
      <c r="H134">
        <f>STDEV(C134:E134)</f>
        <v>0.009271658530873889</v>
      </c>
      <c r="I134">
        <f>(B134*B4+C134*C4+D134*D4+E134*E4+F134*F4)/SUM(B4:F4)</f>
        <v>0.0016050018084451882</v>
      </c>
    </row>
    <row r="135" spans="1:9" ht="12.75">
      <c r="A135" t="s">
        <v>95</v>
      </c>
      <c r="B135">
        <f>B95*10000/B62</f>
        <v>-0.004029919906023137</v>
      </c>
      <c r="C135">
        <f>C95*10000/C62</f>
        <v>-0.003928871531163622</v>
      </c>
      <c r="D135">
        <f>D95*10000/D62</f>
        <v>0.000623497451936728</v>
      </c>
      <c r="E135">
        <f>E95*10000/E62</f>
        <v>-0.0014242054582186234</v>
      </c>
      <c r="F135">
        <f>F95*10000/F62</f>
        <v>0.0008455532441221501</v>
      </c>
      <c r="G135">
        <f>AVERAGE(C135:E135)</f>
        <v>-0.001576526512481839</v>
      </c>
      <c r="H135">
        <f>STDEV(C135:E135)</f>
        <v>0.002280003753780336</v>
      </c>
      <c r="I135">
        <f>(B135*B4+C135*C4+D135*D4+E135*E4+F135*F4)/SUM(B4:F4)</f>
        <v>-0.0016118502988304022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2006-01-23T13:06:00Z</cp:lastPrinted>
  <dcterms:created xsi:type="dcterms:W3CDTF">2006-01-23T13:06:00Z</dcterms:created>
  <dcterms:modified xsi:type="dcterms:W3CDTF">2006-01-23T13:55:31Z</dcterms:modified>
  <cp:category/>
  <cp:version/>
  <cp:contentType/>
  <cp:contentStatus/>
</cp:coreProperties>
</file>