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<sst xmlns="http://schemas.openxmlformats.org/spreadsheetml/2006/main" count="204" uniqueCount="98">
  <si>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23/01/2006       11:58:24</t>
  </si>
  <si>
    <t>LISSNER</t>
  </si>
  <si>
    <t>HCMQAP788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</si>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</sst>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966376"/>
        <c:axId val="24507145"/>
      </c:lineChart>
      <c:catAx>
        <c:axId val="139663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07145"/>
        <c:crosses val="autoZero"/>
        <c:auto val="1"/>
        <c:lblOffset val="100"/>
        <c:noMultiLvlLbl val="0"/>
      </c:catAx>
      <c:valAx>
        <c:axId val="2450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663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-0.002271</v>
      </c>
      <c r="C4" s="12">
        <v>-0.003755</v>
      </c>
      <c r="D4" s="12">
        <v>-0.003754</v>
      </c>
      <c r="E4" s="12">
        <v>-0.003756</v>
      </c>
      <c r="F4" s="24">
        <v>-0.002073</v>
      </c>
      <c r="G4" s="34">
        <v>-0.011704</v>
      </c>
    </row>
    <row r="5" spans="1:7" ht="12.75" thickBot="1">
      <c r="A5" s="44" t="s">
        <v>13</v>
      </c>
      <c r="B5" s="45">
        <v>10.199751</v>
      </c>
      <c r="C5" s="46">
        <v>4.11021</v>
      </c>
      <c r="D5" s="46">
        <v>-1.157908</v>
      </c>
      <c r="E5" s="46">
        <v>-4.918581</v>
      </c>
      <c r="F5" s="47">
        <v>-7.602213</v>
      </c>
      <c r="G5" s="48">
        <v>3.475433</v>
      </c>
    </row>
    <row r="6" spans="1:7" ht="12.75" thickTop="1">
      <c r="A6" s="6" t="s">
        <v>14</v>
      </c>
      <c r="B6" s="39">
        <v>35.35687</v>
      </c>
      <c r="C6" s="40">
        <v>13.25394</v>
      </c>
      <c r="D6" s="40">
        <v>43.15687</v>
      </c>
      <c r="E6" s="40">
        <v>-77.60771</v>
      </c>
      <c r="F6" s="41">
        <v>-0.2876024</v>
      </c>
      <c r="G6" s="42">
        <v>0.0004750812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-2.003618</v>
      </c>
      <c r="C8" s="13">
        <v>0.5469411</v>
      </c>
      <c r="D8" s="13">
        <v>0.4331001</v>
      </c>
      <c r="E8" s="13">
        <v>-0.67818</v>
      </c>
      <c r="F8" s="25">
        <v>-2.433729</v>
      </c>
      <c r="G8" s="35">
        <v>-0.5420099</v>
      </c>
    </row>
    <row r="9" spans="1:7" ht="12">
      <c r="A9" s="20" t="s">
        <v>17</v>
      </c>
      <c r="B9" s="29">
        <v>0.09566296</v>
      </c>
      <c r="C9" s="13">
        <v>-0.7407841</v>
      </c>
      <c r="D9" s="13">
        <v>-0.3228671</v>
      </c>
      <c r="E9" s="13">
        <v>0.1013838</v>
      </c>
      <c r="F9" s="25">
        <v>-0.653269</v>
      </c>
      <c r="G9" s="35">
        <v>-0.3043096</v>
      </c>
    </row>
    <row r="10" spans="1:7" ht="12">
      <c r="A10" s="20" t="s">
        <v>18</v>
      </c>
      <c r="B10" s="29">
        <v>0.2710521</v>
      </c>
      <c r="C10" s="13">
        <v>0.1653254</v>
      </c>
      <c r="D10" s="13">
        <v>-0.02973137</v>
      </c>
      <c r="E10" s="13">
        <v>0.4152989</v>
      </c>
      <c r="F10" s="25">
        <v>-0.9207698</v>
      </c>
      <c r="G10" s="35">
        <v>0.04972715</v>
      </c>
    </row>
    <row r="11" spans="1:7" ht="12">
      <c r="A11" s="21" t="s">
        <v>19</v>
      </c>
      <c r="B11" s="31">
        <v>1.640248</v>
      </c>
      <c r="C11" s="15">
        <v>0.5321301</v>
      </c>
      <c r="D11" s="15">
        <v>0.9015349</v>
      </c>
      <c r="E11" s="15">
        <v>0.3619325</v>
      </c>
      <c r="F11" s="27">
        <v>12.21749</v>
      </c>
      <c r="G11" s="37">
        <v>2.292754</v>
      </c>
    </row>
    <row r="12" spans="1:7" ht="12">
      <c r="A12" s="20" t="s">
        <v>20</v>
      </c>
      <c r="B12" s="29">
        <v>-0.1677624</v>
      </c>
      <c r="C12" s="13">
        <v>0.1041918</v>
      </c>
      <c r="D12" s="13">
        <v>-0.1671208</v>
      </c>
      <c r="E12" s="13">
        <v>0.2303489</v>
      </c>
      <c r="F12" s="25">
        <v>-0.1256516</v>
      </c>
      <c r="G12" s="35">
        <v>-0.0007913385</v>
      </c>
    </row>
    <row r="13" spans="1:7" ht="12">
      <c r="A13" s="20" t="s">
        <v>21</v>
      </c>
      <c r="B13" s="29">
        <v>0.01305679</v>
      </c>
      <c r="C13" s="13">
        <v>-0.2186891</v>
      </c>
      <c r="D13" s="13">
        <v>-0.09676674</v>
      </c>
      <c r="E13" s="13">
        <v>0.002172622</v>
      </c>
      <c r="F13" s="25">
        <v>-0.01034993</v>
      </c>
      <c r="G13" s="35">
        <v>-0.07484065</v>
      </c>
    </row>
    <row r="14" spans="1:7" ht="12">
      <c r="A14" s="20" t="s">
        <v>22</v>
      </c>
      <c r="B14" s="29">
        <v>0.09850594</v>
      </c>
      <c r="C14" s="13">
        <v>0.0752897</v>
      </c>
      <c r="D14" s="13">
        <v>0.0477141</v>
      </c>
      <c r="E14" s="13">
        <v>0.05979724</v>
      </c>
      <c r="F14" s="25">
        <v>-0.01049375</v>
      </c>
      <c r="G14" s="35">
        <v>0.05691592</v>
      </c>
    </row>
    <row r="15" spans="1:7" ht="12">
      <c r="A15" s="21" t="s">
        <v>23</v>
      </c>
      <c r="B15" s="31">
        <v>-0.4614909</v>
      </c>
      <c r="C15" s="15">
        <v>-0.1922391</v>
      </c>
      <c r="D15" s="15">
        <v>-0.1433203</v>
      </c>
      <c r="E15" s="15">
        <v>-0.189173</v>
      </c>
      <c r="F15" s="27">
        <v>-0.3414444</v>
      </c>
      <c r="G15" s="37">
        <v>-0.2387103</v>
      </c>
    </row>
    <row r="16" spans="1:7" ht="12">
      <c r="A16" s="20" t="s">
        <v>24</v>
      </c>
      <c r="B16" s="29">
        <v>-0.04119714</v>
      </c>
      <c r="C16" s="13">
        <v>-0.03432936</v>
      </c>
      <c r="D16" s="13">
        <v>-0.01187254</v>
      </c>
      <c r="E16" s="13">
        <v>0.02646158</v>
      </c>
      <c r="F16" s="25">
        <v>-0.006624862</v>
      </c>
      <c r="G16" s="35">
        <v>-0.0116197</v>
      </c>
    </row>
    <row r="17" spans="1:7" ht="12">
      <c r="A17" s="20" t="s">
        <v>25</v>
      </c>
      <c r="B17" s="29">
        <v>-0.009656574</v>
      </c>
      <c r="C17" s="13">
        <v>-0.008391102</v>
      </c>
      <c r="D17" s="13">
        <v>-0.008829971</v>
      </c>
      <c r="E17" s="13">
        <v>-0.01583983</v>
      </c>
      <c r="F17" s="25">
        <v>-0.007209545</v>
      </c>
      <c r="G17" s="35">
        <v>-0.01031559</v>
      </c>
    </row>
    <row r="18" spans="1:7" ht="12">
      <c r="A18" s="20" t="s">
        <v>26</v>
      </c>
      <c r="B18" s="29">
        <v>0.008165585</v>
      </c>
      <c r="C18" s="13">
        <v>0.02077073</v>
      </c>
      <c r="D18" s="13">
        <v>0.02193913</v>
      </c>
      <c r="E18" s="13">
        <v>0.04124092</v>
      </c>
      <c r="F18" s="25">
        <v>0.008504133</v>
      </c>
      <c r="G18" s="35">
        <v>0.02251654</v>
      </c>
    </row>
    <row r="19" spans="1:7" ht="12">
      <c r="A19" s="21" t="s">
        <v>27</v>
      </c>
      <c r="B19" s="31">
        <v>-0.2076709</v>
      </c>
      <c r="C19" s="15">
        <v>-0.1875038</v>
      </c>
      <c r="D19" s="15">
        <v>-0.1936924</v>
      </c>
      <c r="E19" s="15">
        <v>-0.1920894</v>
      </c>
      <c r="F19" s="27">
        <v>-0.1470443</v>
      </c>
      <c r="G19" s="37">
        <v>-0.1876575</v>
      </c>
    </row>
    <row r="20" spans="1:7" ht="12.75" thickBot="1">
      <c r="A20" s="44" t="s">
        <v>28</v>
      </c>
      <c r="B20" s="45">
        <v>-0.0007696699</v>
      </c>
      <c r="C20" s="46">
        <v>-0.006319633</v>
      </c>
      <c r="D20" s="46">
        <v>-0.001060081</v>
      </c>
      <c r="E20" s="46">
        <v>-0.001295446</v>
      </c>
      <c r="F20" s="47">
        <v>-0.001325086</v>
      </c>
      <c r="G20" s="48">
        <v>-0.002375059</v>
      </c>
    </row>
    <row r="21" spans="1:7" ht="12.75" thickTop="1">
      <c r="A21" s="6" t="s">
        <v>29</v>
      </c>
      <c r="B21" s="39">
        <v>-80.03797</v>
      </c>
      <c r="C21" s="40">
        <v>16.30153</v>
      </c>
      <c r="D21" s="40">
        <v>-2.98101</v>
      </c>
      <c r="E21" s="40">
        <v>-13.42744</v>
      </c>
      <c r="F21" s="41">
        <v>87.91668</v>
      </c>
      <c r="G21" s="43">
        <v>0.004325526</v>
      </c>
    </row>
    <row r="22" spans="1:7" ht="12">
      <c r="A22" s="20" t="s">
        <v>30</v>
      </c>
      <c r="B22" s="29">
        <v>204.0233</v>
      </c>
      <c r="C22" s="13">
        <v>82.20605</v>
      </c>
      <c r="D22" s="13">
        <v>-23.1582</v>
      </c>
      <c r="E22" s="13">
        <v>-98.3748</v>
      </c>
      <c r="F22" s="25">
        <v>-152.056</v>
      </c>
      <c r="G22" s="36">
        <v>0</v>
      </c>
    </row>
    <row r="23" spans="1:7" ht="12">
      <c r="A23" s="20" t="s">
        <v>31</v>
      </c>
      <c r="B23" s="29">
        <v>2.548965</v>
      </c>
      <c r="C23" s="13">
        <v>-1.076801</v>
      </c>
      <c r="D23" s="13">
        <v>-0.2950445</v>
      </c>
      <c r="E23" s="13">
        <v>0.4558404</v>
      </c>
      <c r="F23" s="25">
        <v>6.75554</v>
      </c>
      <c r="G23" s="35">
        <v>1.047405</v>
      </c>
    </row>
    <row r="24" spans="1:7" ht="12">
      <c r="A24" s="20" t="s">
        <v>32</v>
      </c>
      <c r="B24" s="29">
        <v>3.494803</v>
      </c>
      <c r="C24" s="13">
        <v>-0.7672539</v>
      </c>
      <c r="D24" s="13">
        <v>-0.4959906</v>
      </c>
      <c r="E24" s="13">
        <v>0.9212011</v>
      </c>
      <c r="F24" s="25">
        <v>1.997854</v>
      </c>
      <c r="G24" s="35">
        <v>0.6914004</v>
      </c>
    </row>
    <row r="25" spans="1:7" ht="12">
      <c r="A25" s="20" t="s">
        <v>33</v>
      </c>
      <c r="B25" s="29">
        <v>0.2464587</v>
      </c>
      <c r="C25" s="13">
        <v>-0.1801008</v>
      </c>
      <c r="D25" s="13">
        <v>-0.3686805</v>
      </c>
      <c r="E25" s="13">
        <v>0.2583458</v>
      </c>
      <c r="F25" s="25">
        <v>-0.7314153</v>
      </c>
      <c r="G25" s="35">
        <v>-0.1311136</v>
      </c>
    </row>
    <row r="26" spans="1:7" ht="12">
      <c r="A26" s="21" t="s">
        <v>34</v>
      </c>
      <c r="B26" s="31">
        <v>0.1756626</v>
      </c>
      <c r="C26" s="15">
        <v>-0.2692372</v>
      </c>
      <c r="D26" s="15">
        <v>0.2052346</v>
      </c>
      <c r="E26" s="15">
        <v>0.1076362</v>
      </c>
      <c r="F26" s="27">
        <v>1.748505</v>
      </c>
      <c r="G26" s="37">
        <v>0.2681895</v>
      </c>
    </row>
    <row r="27" spans="1:7" ht="12">
      <c r="A27" s="20" t="s">
        <v>35</v>
      </c>
      <c r="B27" s="29">
        <v>0.1548739</v>
      </c>
      <c r="C27" s="13">
        <v>0.07948369</v>
      </c>
      <c r="D27" s="13">
        <v>0.1666991</v>
      </c>
      <c r="E27" s="13">
        <v>-0.04593705</v>
      </c>
      <c r="F27" s="25">
        <v>0.5567113</v>
      </c>
      <c r="G27" s="35">
        <v>0.1446142</v>
      </c>
    </row>
    <row r="28" spans="1:7" ht="12">
      <c r="A28" s="20" t="s">
        <v>36</v>
      </c>
      <c r="B28" s="29">
        <v>0.402222</v>
      </c>
      <c r="C28" s="13">
        <v>0.04134957</v>
      </c>
      <c r="D28" s="13">
        <v>0.05524098</v>
      </c>
      <c r="E28" s="13">
        <v>0.3225037</v>
      </c>
      <c r="F28" s="25">
        <v>0.1938232</v>
      </c>
      <c r="G28" s="35">
        <v>0.1850838</v>
      </c>
    </row>
    <row r="29" spans="1:7" ht="12">
      <c r="A29" s="20" t="s">
        <v>37</v>
      </c>
      <c r="B29" s="29">
        <v>0.02603017</v>
      </c>
      <c r="C29" s="13">
        <v>0.1378096</v>
      </c>
      <c r="D29" s="13">
        <v>0.01385566</v>
      </c>
      <c r="E29" s="13">
        <v>0.002907925</v>
      </c>
      <c r="F29" s="25">
        <v>-0.1401225</v>
      </c>
      <c r="G29" s="35">
        <v>0.02236849</v>
      </c>
    </row>
    <row r="30" spans="1:7" ht="12">
      <c r="A30" s="21" t="s">
        <v>38</v>
      </c>
      <c r="B30" s="31">
        <v>0.01658917</v>
      </c>
      <c r="C30" s="15">
        <v>-0.03583936</v>
      </c>
      <c r="D30" s="15">
        <v>-0.03496048</v>
      </c>
      <c r="E30" s="15">
        <v>0.0533905</v>
      </c>
      <c r="F30" s="27">
        <v>0.4306284</v>
      </c>
      <c r="G30" s="37">
        <v>0.0554078</v>
      </c>
    </row>
    <row r="31" spans="1:7" ht="12">
      <c r="A31" s="20" t="s">
        <v>39</v>
      </c>
      <c r="B31" s="29">
        <v>-0.02003827</v>
      </c>
      <c r="C31" s="13">
        <v>0.03719473</v>
      </c>
      <c r="D31" s="13">
        <v>0.02835135</v>
      </c>
      <c r="E31" s="13">
        <v>-0.001140881</v>
      </c>
      <c r="F31" s="25">
        <v>0.0434711</v>
      </c>
      <c r="G31" s="35">
        <v>0.01835103</v>
      </c>
    </row>
    <row r="32" spans="1:7" ht="12">
      <c r="A32" s="20" t="s">
        <v>40</v>
      </c>
      <c r="B32" s="29">
        <v>0.01937231</v>
      </c>
      <c r="C32" s="13">
        <v>0.0325336</v>
      </c>
      <c r="D32" s="13">
        <v>0.04762203</v>
      </c>
      <c r="E32" s="13">
        <v>0.0815692</v>
      </c>
      <c r="F32" s="25">
        <v>0.02957497</v>
      </c>
      <c r="G32" s="35">
        <v>0.04565526</v>
      </c>
    </row>
    <row r="33" spans="1:7" ht="12">
      <c r="A33" s="20" t="s">
        <v>41</v>
      </c>
      <c r="B33" s="29">
        <v>0.1173951</v>
      </c>
      <c r="C33" s="13">
        <v>0.0857239</v>
      </c>
      <c r="D33" s="13">
        <v>0.09115755</v>
      </c>
      <c r="E33" s="13">
        <v>0.08683178</v>
      </c>
      <c r="F33" s="25">
        <v>0.05115718</v>
      </c>
      <c r="G33" s="35">
        <v>0.08731461</v>
      </c>
    </row>
    <row r="34" spans="1:7" ht="12">
      <c r="A34" s="21" t="s">
        <v>42</v>
      </c>
      <c r="B34" s="31">
        <v>-0.02701123</v>
      </c>
      <c r="C34" s="15">
        <v>-0.01272467</v>
      </c>
      <c r="D34" s="15">
        <v>0.003401828</v>
      </c>
      <c r="E34" s="15">
        <v>0.02161723</v>
      </c>
      <c r="F34" s="27">
        <v>0.005484986</v>
      </c>
      <c r="G34" s="37">
        <v>-0.0002390974</v>
      </c>
    </row>
    <row r="35" spans="1:7" ht="12.75" thickBot="1">
      <c r="A35" s="22" t="s">
        <v>43</v>
      </c>
      <c r="B35" s="32">
        <v>-0.003600023</v>
      </c>
      <c r="C35" s="16">
        <v>-0.002708902</v>
      </c>
      <c r="D35" s="16">
        <v>-0.002861331</v>
      </c>
      <c r="E35" s="16">
        <v>-0.001008875</v>
      </c>
      <c r="F35" s="28">
        <v>-0.0003632028</v>
      </c>
      <c r="G35" s="38">
        <v>-0.002154628</v>
      </c>
    </row>
    <row r="36" spans="1:7" ht="12">
      <c r="A36" s="4" t="s">
        <v>44</v>
      </c>
      <c r="B36" s="3">
        <v>20.19043</v>
      </c>
      <c r="C36" s="3">
        <v>20.18738</v>
      </c>
      <c r="D36" s="3">
        <v>20.19653</v>
      </c>
      <c r="E36" s="3">
        <v>20.19653</v>
      </c>
      <c r="F36" s="3">
        <v>20.20569</v>
      </c>
      <c r="G36" s="3"/>
    </row>
    <row r="37" spans="1:6" ht="12">
      <c r="A37" s="4" t="s">
        <v>45</v>
      </c>
      <c r="B37" s="2">
        <v>-0.1581828</v>
      </c>
      <c r="C37" s="2">
        <v>-0.1124064</v>
      </c>
      <c r="D37" s="2">
        <v>-0.09002686</v>
      </c>
      <c r="E37" s="2">
        <v>-0.08290609</v>
      </c>
      <c r="F37" s="2">
        <v>-0.07069906</v>
      </c>
    </row>
    <row r="38" spans="1:7" ht="12">
      <c r="A38" s="4" t="s">
        <v>53</v>
      </c>
      <c r="B38" s="2">
        <v>-5.73068E-05</v>
      </c>
      <c r="C38" s="2">
        <v>-2.275798E-05</v>
      </c>
      <c r="D38" s="2">
        <v>-7.337802E-05</v>
      </c>
      <c r="E38" s="2">
        <v>0.0001316958</v>
      </c>
      <c r="F38" s="2">
        <v>0</v>
      </c>
      <c r="G38" s="2">
        <v>0.0002038318</v>
      </c>
    </row>
    <row r="39" spans="1:7" ht="12.75" thickBot="1">
      <c r="A39" s="4" t="s">
        <v>54</v>
      </c>
      <c r="B39" s="2">
        <v>0.0001372337</v>
      </c>
      <c r="C39" s="2">
        <v>-2.752552E-05</v>
      </c>
      <c r="D39" s="2">
        <v>0</v>
      </c>
      <c r="E39" s="2">
        <v>2.41222E-05</v>
      </c>
      <c r="F39" s="2">
        <v>-0.0001494164</v>
      </c>
      <c r="G39" s="2">
        <v>0.0007955946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3.11712</v>
      </c>
      <c r="F40" s="17" t="s">
        <v>48</v>
      </c>
      <c r="G40" s="8">
        <v>55.050516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0.003755</v>
      </c>
      <c r="D4">
        <v>0.003754</v>
      </c>
      <c r="E4">
        <v>0.003756</v>
      </c>
      <c r="F4">
        <v>0.002073</v>
      </c>
      <c r="G4">
        <v>0.011704</v>
      </c>
    </row>
    <row r="5" spans="1:7" ht="12.75">
      <c r="A5" t="s">
        <v>13</v>
      </c>
      <c r="B5">
        <v>10.199751</v>
      </c>
      <c r="C5">
        <v>4.11021</v>
      </c>
      <c r="D5">
        <v>-1.157908</v>
      </c>
      <c r="E5">
        <v>-4.918581</v>
      </c>
      <c r="F5">
        <v>-7.602213</v>
      </c>
      <c r="G5">
        <v>3.475433</v>
      </c>
    </row>
    <row r="6" spans="1:7" ht="12.75">
      <c r="A6" t="s">
        <v>14</v>
      </c>
      <c r="B6" s="49">
        <v>35.35687</v>
      </c>
      <c r="C6" s="49">
        <v>13.25394</v>
      </c>
      <c r="D6" s="49">
        <v>43.15687</v>
      </c>
      <c r="E6" s="49">
        <v>-77.60771</v>
      </c>
      <c r="F6" s="49">
        <v>-0.2876024</v>
      </c>
      <c r="G6" s="49">
        <v>0.0004750812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-2.003618</v>
      </c>
      <c r="C8" s="49">
        <v>0.5469411</v>
      </c>
      <c r="D8" s="49">
        <v>0.4331001</v>
      </c>
      <c r="E8" s="49">
        <v>-0.67818</v>
      </c>
      <c r="F8" s="49">
        <v>-2.433729</v>
      </c>
      <c r="G8" s="49">
        <v>-0.5420099</v>
      </c>
    </row>
    <row r="9" spans="1:7" ht="12.75">
      <c r="A9" t="s">
        <v>17</v>
      </c>
      <c r="B9" s="49">
        <v>0.09566296</v>
      </c>
      <c r="C9" s="49">
        <v>-0.7407841</v>
      </c>
      <c r="D9" s="49">
        <v>-0.3228671</v>
      </c>
      <c r="E9" s="49">
        <v>0.1013838</v>
      </c>
      <c r="F9" s="49">
        <v>-0.653269</v>
      </c>
      <c r="G9" s="49">
        <v>-0.3043096</v>
      </c>
    </row>
    <row r="10" spans="1:7" ht="12.75">
      <c r="A10" t="s">
        <v>18</v>
      </c>
      <c r="B10" s="49">
        <v>0.2710521</v>
      </c>
      <c r="C10" s="49">
        <v>0.1653254</v>
      </c>
      <c r="D10" s="49">
        <v>-0.02973137</v>
      </c>
      <c r="E10" s="49">
        <v>0.4152989</v>
      </c>
      <c r="F10" s="49">
        <v>-0.9207698</v>
      </c>
      <c r="G10" s="49">
        <v>0.04972715</v>
      </c>
    </row>
    <row r="11" spans="1:7" ht="12.75">
      <c r="A11" t="s">
        <v>19</v>
      </c>
      <c r="B11" s="49">
        <v>1.640248</v>
      </c>
      <c r="C11" s="49">
        <v>0.5321301</v>
      </c>
      <c r="D11" s="49">
        <v>0.9015349</v>
      </c>
      <c r="E11" s="49">
        <v>0.3619325</v>
      </c>
      <c r="F11" s="49">
        <v>12.21749</v>
      </c>
      <c r="G11" s="49">
        <v>2.292754</v>
      </c>
    </row>
    <row r="12" spans="1:7" ht="12.75">
      <c r="A12" t="s">
        <v>20</v>
      </c>
      <c r="B12" s="49">
        <v>-0.1677624</v>
      </c>
      <c r="C12" s="49">
        <v>0.1041918</v>
      </c>
      <c r="D12" s="49">
        <v>-0.1671208</v>
      </c>
      <c r="E12" s="49">
        <v>0.2303489</v>
      </c>
      <c r="F12" s="49">
        <v>-0.1256516</v>
      </c>
      <c r="G12" s="49">
        <v>-0.0007913385</v>
      </c>
    </row>
    <row r="13" spans="1:7" ht="12.75">
      <c r="A13" t="s">
        <v>21</v>
      </c>
      <c r="B13" s="49">
        <v>0.01305679</v>
      </c>
      <c r="C13" s="49">
        <v>-0.2186891</v>
      </c>
      <c r="D13" s="49">
        <v>-0.09676674</v>
      </c>
      <c r="E13" s="49">
        <v>0.002172622</v>
      </c>
      <c r="F13" s="49">
        <v>-0.01034993</v>
      </c>
      <c r="G13" s="49">
        <v>-0.07484065</v>
      </c>
    </row>
    <row r="14" spans="1:7" ht="12.75">
      <c r="A14" t="s">
        <v>22</v>
      </c>
      <c r="B14" s="49">
        <v>0.09850594</v>
      </c>
      <c r="C14" s="49">
        <v>0.0752897</v>
      </c>
      <c r="D14" s="49">
        <v>0.0477141</v>
      </c>
      <c r="E14" s="49">
        <v>0.05979724</v>
      </c>
      <c r="F14" s="49">
        <v>-0.01049375</v>
      </c>
      <c r="G14" s="49">
        <v>0.05691592</v>
      </c>
    </row>
    <row r="15" spans="1:7" ht="12.75">
      <c r="A15" t="s">
        <v>23</v>
      </c>
      <c r="B15" s="49">
        <v>-0.4614909</v>
      </c>
      <c r="C15" s="49">
        <v>-0.1922391</v>
      </c>
      <c r="D15" s="49">
        <v>-0.1433203</v>
      </c>
      <c r="E15" s="49">
        <v>-0.189173</v>
      </c>
      <c r="F15" s="49">
        <v>-0.3414444</v>
      </c>
      <c r="G15" s="49">
        <v>-0.2387103</v>
      </c>
    </row>
    <row r="16" spans="1:7" ht="12.75">
      <c r="A16" t="s">
        <v>24</v>
      </c>
      <c r="B16" s="49">
        <v>-0.04119714</v>
      </c>
      <c r="C16" s="49">
        <v>-0.03432936</v>
      </c>
      <c r="D16" s="49">
        <v>-0.01187254</v>
      </c>
      <c r="E16" s="49">
        <v>0.02646158</v>
      </c>
      <c r="F16" s="49">
        <v>-0.006624862</v>
      </c>
      <c r="G16" s="49">
        <v>-0.0116197</v>
      </c>
    </row>
    <row r="17" spans="1:7" ht="12.75">
      <c r="A17" t="s">
        <v>25</v>
      </c>
      <c r="B17" s="49">
        <v>-0.009656574</v>
      </c>
      <c r="C17" s="49">
        <v>-0.008391102</v>
      </c>
      <c r="D17" s="49">
        <v>-0.008829971</v>
      </c>
      <c r="E17" s="49">
        <v>-0.01583983</v>
      </c>
      <c r="F17" s="49">
        <v>-0.007209545</v>
      </c>
      <c r="G17" s="49">
        <v>-0.01031559</v>
      </c>
    </row>
    <row r="18" spans="1:7" ht="12.75">
      <c r="A18" t="s">
        <v>26</v>
      </c>
      <c r="B18" s="49">
        <v>0.008165585</v>
      </c>
      <c r="C18" s="49">
        <v>0.02077073</v>
      </c>
      <c r="D18" s="49">
        <v>0.02193913</v>
      </c>
      <c r="E18" s="49">
        <v>0.04124092</v>
      </c>
      <c r="F18" s="49">
        <v>0.008504133</v>
      </c>
      <c r="G18" s="49">
        <v>0.02251654</v>
      </c>
    </row>
    <row r="19" spans="1:7" ht="12.75">
      <c r="A19" t="s">
        <v>27</v>
      </c>
      <c r="B19" s="49">
        <v>-0.2076709</v>
      </c>
      <c r="C19" s="49">
        <v>-0.1875038</v>
      </c>
      <c r="D19" s="49">
        <v>-0.1936924</v>
      </c>
      <c r="E19" s="49">
        <v>-0.1920894</v>
      </c>
      <c r="F19" s="49">
        <v>-0.1470443</v>
      </c>
      <c r="G19" s="49">
        <v>-0.1876575</v>
      </c>
    </row>
    <row r="20" spans="1:7" ht="12.75">
      <c r="A20" t="s">
        <v>28</v>
      </c>
      <c r="B20" s="49">
        <v>-0.0007696699</v>
      </c>
      <c r="C20" s="49">
        <v>-0.006319633</v>
      </c>
      <c r="D20" s="49">
        <v>-0.001060081</v>
      </c>
      <c r="E20" s="49">
        <v>-0.001295446</v>
      </c>
      <c r="F20" s="49">
        <v>-0.001325086</v>
      </c>
      <c r="G20" s="49">
        <v>-0.002375059</v>
      </c>
    </row>
    <row r="21" spans="1:7" ht="12.75">
      <c r="A21" t="s">
        <v>29</v>
      </c>
      <c r="B21" s="49">
        <v>-80.03797</v>
      </c>
      <c r="C21" s="49">
        <v>16.30153</v>
      </c>
      <c r="D21" s="49">
        <v>-2.98101</v>
      </c>
      <c r="E21" s="49">
        <v>-13.42744</v>
      </c>
      <c r="F21" s="49">
        <v>87.91668</v>
      </c>
      <c r="G21" s="49">
        <v>0.004325526</v>
      </c>
    </row>
    <row r="22" spans="1:7" ht="12.75">
      <c r="A22" t="s">
        <v>30</v>
      </c>
      <c r="B22" s="49">
        <v>204.0233</v>
      </c>
      <c r="C22" s="49">
        <v>82.20605</v>
      </c>
      <c r="D22" s="49">
        <v>-23.1582</v>
      </c>
      <c r="E22" s="49">
        <v>-98.3748</v>
      </c>
      <c r="F22" s="49">
        <v>-152.056</v>
      </c>
      <c r="G22" s="49">
        <v>0</v>
      </c>
    </row>
    <row r="23" spans="1:7" ht="12.75">
      <c r="A23" t="s">
        <v>31</v>
      </c>
      <c r="B23" s="49">
        <v>2.548965</v>
      </c>
      <c r="C23" s="49">
        <v>-1.076801</v>
      </c>
      <c r="D23" s="49">
        <v>-0.2950445</v>
      </c>
      <c r="E23" s="49">
        <v>0.4558404</v>
      </c>
      <c r="F23" s="49">
        <v>6.75554</v>
      </c>
      <c r="G23" s="49">
        <v>1.047405</v>
      </c>
    </row>
    <row r="24" spans="1:7" ht="12.75">
      <c r="A24" t="s">
        <v>32</v>
      </c>
      <c r="B24" s="49">
        <v>3.494803</v>
      </c>
      <c r="C24" s="49">
        <v>-0.7672539</v>
      </c>
      <c r="D24" s="49">
        <v>-0.4959906</v>
      </c>
      <c r="E24" s="49">
        <v>0.9212011</v>
      </c>
      <c r="F24" s="49">
        <v>1.997854</v>
      </c>
      <c r="G24" s="49">
        <v>0.6914004</v>
      </c>
    </row>
    <row r="25" spans="1:7" ht="12.75">
      <c r="A25" t="s">
        <v>33</v>
      </c>
      <c r="B25" s="49">
        <v>0.2464587</v>
      </c>
      <c r="C25" s="49">
        <v>-0.1801008</v>
      </c>
      <c r="D25" s="49">
        <v>-0.3686805</v>
      </c>
      <c r="E25" s="49">
        <v>0.2583458</v>
      </c>
      <c r="F25" s="49">
        <v>-0.7314153</v>
      </c>
      <c r="G25" s="49">
        <v>-0.1311136</v>
      </c>
    </row>
    <row r="26" spans="1:7" ht="12.75">
      <c r="A26" t="s">
        <v>34</v>
      </c>
      <c r="B26" s="49">
        <v>0.1756626</v>
      </c>
      <c r="C26" s="49">
        <v>-0.2692372</v>
      </c>
      <c r="D26" s="49">
        <v>0.2052346</v>
      </c>
      <c r="E26" s="49">
        <v>0.1076362</v>
      </c>
      <c r="F26" s="49">
        <v>1.748505</v>
      </c>
      <c r="G26" s="49">
        <v>0.2681895</v>
      </c>
    </row>
    <row r="27" spans="1:7" ht="12.75">
      <c r="A27" t="s">
        <v>35</v>
      </c>
      <c r="B27" s="49">
        <v>0.1548739</v>
      </c>
      <c r="C27" s="49">
        <v>0.07948369</v>
      </c>
      <c r="D27" s="49">
        <v>0.1666991</v>
      </c>
      <c r="E27" s="49">
        <v>-0.04593705</v>
      </c>
      <c r="F27" s="49">
        <v>0.5567113</v>
      </c>
      <c r="G27" s="49">
        <v>0.1446142</v>
      </c>
    </row>
    <row r="28" spans="1:7" ht="12.75">
      <c r="A28" t="s">
        <v>36</v>
      </c>
      <c r="B28" s="49">
        <v>0.402222</v>
      </c>
      <c r="C28" s="49">
        <v>0.04134957</v>
      </c>
      <c r="D28" s="49">
        <v>0.05524098</v>
      </c>
      <c r="E28" s="49">
        <v>0.3225037</v>
      </c>
      <c r="F28" s="49">
        <v>0.1938232</v>
      </c>
      <c r="G28" s="49">
        <v>0.1850838</v>
      </c>
    </row>
    <row r="29" spans="1:7" ht="12.75">
      <c r="A29" t="s">
        <v>37</v>
      </c>
      <c r="B29" s="49">
        <v>0.02603017</v>
      </c>
      <c r="C29" s="49">
        <v>0.1378096</v>
      </c>
      <c r="D29" s="49">
        <v>0.01385566</v>
      </c>
      <c r="E29" s="49">
        <v>0.002907925</v>
      </c>
      <c r="F29" s="49">
        <v>-0.1401225</v>
      </c>
      <c r="G29" s="49">
        <v>0.02236849</v>
      </c>
    </row>
    <row r="30" spans="1:7" ht="12.75">
      <c r="A30" t="s">
        <v>38</v>
      </c>
      <c r="B30" s="49">
        <v>0.01658917</v>
      </c>
      <c r="C30" s="49">
        <v>-0.03583936</v>
      </c>
      <c r="D30" s="49">
        <v>-0.03496048</v>
      </c>
      <c r="E30" s="49">
        <v>0.0533905</v>
      </c>
      <c r="F30" s="49">
        <v>0.4306284</v>
      </c>
      <c r="G30" s="49">
        <v>0.0554078</v>
      </c>
    </row>
    <row r="31" spans="1:7" ht="12.75">
      <c r="A31" t="s">
        <v>39</v>
      </c>
      <c r="B31" s="49">
        <v>-0.02003827</v>
      </c>
      <c r="C31" s="49">
        <v>0.03719473</v>
      </c>
      <c r="D31" s="49">
        <v>0.02835135</v>
      </c>
      <c r="E31" s="49">
        <v>-0.001140881</v>
      </c>
      <c r="F31" s="49">
        <v>0.0434711</v>
      </c>
      <c r="G31" s="49">
        <v>0.01835103</v>
      </c>
    </row>
    <row r="32" spans="1:7" ht="12.75">
      <c r="A32" t="s">
        <v>40</v>
      </c>
      <c r="B32" s="49">
        <v>0.01937231</v>
      </c>
      <c r="C32" s="49">
        <v>0.0325336</v>
      </c>
      <c r="D32" s="49">
        <v>0.04762203</v>
      </c>
      <c r="E32" s="49">
        <v>0.0815692</v>
      </c>
      <c r="F32" s="49">
        <v>0.02957497</v>
      </c>
      <c r="G32" s="49">
        <v>0.04565526</v>
      </c>
    </row>
    <row r="33" spans="1:7" ht="12.75">
      <c r="A33" t="s">
        <v>41</v>
      </c>
      <c r="B33" s="49">
        <v>0.1173951</v>
      </c>
      <c r="C33" s="49">
        <v>0.0857239</v>
      </c>
      <c r="D33" s="49">
        <v>0.09115755</v>
      </c>
      <c r="E33" s="49">
        <v>0.08683178</v>
      </c>
      <c r="F33" s="49">
        <v>0.05115718</v>
      </c>
      <c r="G33" s="49">
        <v>0.08731461</v>
      </c>
    </row>
    <row r="34" spans="1:7" ht="12.75">
      <c r="A34" t="s">
        <v>42</v>
      </c>
      <c r="B34" s="49">
        <v>-0.02701123</v>
      </c>
      <c r="C34" s="49">
        <v>-0.01272467</v>
      </c>
      <c r="D34" s="49">
        <v>0.003401828</v>
      </c>
      <c r="E34" s="49">
        <v>0.02161723</v>
      </c>
      <c r="F34" s="49">
        <v>0.005484986</v>
      </c>
      <c r="G34" s="49">
        <v>-0.0002390974</v>
      </c>
    </row>
    <row r="35" spans="1:7" ht="12.75">
      <c r="A35" t="s">
        <v>43</v>
      </c>
      <c r="B35" s="49">
        <v>-0.003600023</v>
      </c>
      <c r="C35" s="49">
        <v>-0.002708902</v>
      </c>
      <c r="D35" s="49">
        <v>-0.002861331</v>
      </c>
      <c r="E35" s="49">
        <v>-0.001008875</v>
      </c>
      <c r="F35" s="49">
        <v>-0.0003632028</v>
      </c>
      <c r="G35" s="49">
        <v>-0.002154628</v>
      </c>
    </row>
    <row r="36" spans="1:6" ht="12.75">
      <c r="A36" t="s">
        <v>44</v>
      </c>
      <c r="B36" s="49">
        <v>20.19043</v>
      </c>
      <c r="C36" s="49">
        <v>20.18738</v>
      </c>
      <c r="D36" s="49">
        <v>20.19653</v>
      </c>
      <c r="E36" s="49">
        <v>20.19653</v>
      </c>
      <c r="F36" s="49">
        <v>20.20569</v>
      </c>
    </row>
    <row r="37" spans="1:6" ht="12.75">
      <c r="A37" t="s">
        <v>45</v>
      </c>
      <c r="B37" s="49">
        <v>-0.1581828</v>
      </c>
      <c r="C37" s="49">
        <v>-0.1124064</v>
      </c>
      <c r="D37" s="49">
        <v>-0.09002686</v>
      </c>
      <c r="E37" s="49">
        <v>-0.08290609</v>
      </c>
      <c r="F37" s="49">
        <v>-0.07069906</v>
      </c>
    </row>
    <row r="38" spans="1:7" ht="12.75">
      <c r="A38" t="s">
        <v>55</v>
      </c>
      <c r="B38" s="49">
        <v>-5.73068E-05</v>
      </c>
      <c r="C38" s="49">
        <v>-2.275798E-05</v>
      </c>
      <c r="D38" s="49">
        <v>-7.337802E-05</v>
      </c>
      <c r="E38" s="49">
        <v>0.0001316958</v>
      </c>
      <c r="F38" s="49">
        <v>0</v>
      </c>
      <c r="G38" s="49">
        <v>0.0002038318</v>
      </c>
    </row>
    <row r="39" spans="1:7" ht="12.75">
      <c r="A39" t="s">
        <v>56</v>
      </c>
      <c r="B39" s="49">
        <v>0.0001372337</v>
      </c>
      <c r="C39" s="49">
        <v>-2.752552E-05</v>
      </c>
      <c r="D39" s="49">
        <v>0</v>
      </c>
      <c r="E39" s="49">
        <v>2.41222E-05</v>
      </c>
      <c r="F39" s="49">
        <v>-0.0001494164</v>
      </c>
      <c r="G39" s="49">
        <v>0.0007955946</v>
      </c>
    </row>
    <row r="40" spans="2:7" ht="12.75">
      <c r="B40" t="s">
        <v>46</v>
      </c>
      <c r="C40">
        <v>-0.003755</v>
      </c>
      <c r="D40" t="s">
        <v>47</v>
      </c>
      <c r="E40">
        <v>3.11712</v>
      </c>
      <c r="F40" t="s">
        <v>48</v>
      </c>
      <c r="G40">
        <v>55.050516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-5.730679092776446E-05</v>
      </c>
      <c r="C50">
        <f>-0.017/(C7*C7+C22*C22)*(C21*C22+C6*C7)</f>
        <v>-2.2757974400062457E-05</v>
      </c>
      <c r="D50">
        <f>-0.017/(D7*D7+D22*D22)*(D21*D22+D6*D7)</f>
        <v>-7.33780213924199E-05</v>
      </c>
      <c r="E50">
        <f>-0.017/(E7*E7+E22*E22)*(E21*E22+E6*E7)</f>
        <v>0.00013169580531189893</v>
      </c>
      <c r="F50">
        <f>-0.017/(F7*F7+F22*F22)*(F21*F22+F6*F7)</f>
        <v>2.760889711934109E-06</v>
      </c>
      <c r="G50">
        <f>(B50*B$4+C50*C$4+D50*D$4+E50*E$4+F50*F$4)/SUM(B$4:F$4)</f>
        <v>5.965635689666134E-07</v>
      </c>
    </row>
    <row r="51" spans="1:7" ht="12.75">
      <c r="A51" t="s">
        <v>59</v>
      </c>
      <c r="B51">
        <f>-0.017/(B7*B7+B22*B22)*(B21*B7-B6*B22)</f>
        <v>0.0001372337410597493</v>
      </c>
      <c r="C51">
        <f>-0.017/(C7*C7+C22*C22)*(C21*C7-C6*C22)</f>
        <v>-2.7525516681856975E-05</v>
      </c>
      <c r="D51">
        <f>-0.017/(D7*D7+D22*D22)*(D21*D7-D6*D22)</f>
        <v>4.897786710499006E-06</v>
      </c>
      <c r="E51">
        <f>-0.017/(E7*E7+E22*E22)*(E21*E7-E6*E22)</f>
        <v>2.4122202850839703E-05</v>
      </c>
      <c r="F51">
        <f>-0.017/(F7*F7+F22*F22)*(F21*F7-F6*F22)</f>
        <v>-0.00014941637501539624</v>
      </c>
      <c r="G51">
        <f>(B51*B$4+C51*C$4+D51*D$4+E51*E$4+F51*F$4)/SUM(B$4:F$4)</f>
        <v>4.836088550431431E-07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9999.972354931182</v>
      </c>
      <c r="C62">
        <f>C7+(2/0.017)*(C8*C50-C23*C51)</f>
        <v>9999.995048614654</v>
      </c>
      <c r="D62">
        <f>D7+(2/0.017)*(D8*D50-D23*D51)</f>
        <v>9999.99643118078</v>
      </c>
      <c r="E62">
        <f>E7+(2/0.017)*(E8*E50-E23*E51)</f>
        <v>9999.988198901665</v>
      </c>
      <c r="F62">
        <f>F7+(2/0.017)*(F8*F50-F23*F51)</f>
        <v>10000.117961063614</v>
      </c>
    </row>
    <row r="63" spans="1:6" ht="12.75">
      <c r="A63" t="s">
        <v>67</v>
      </c>
      <c r="B63">
        <f>B8+(3/0.017)*(B9*B50-B24*B51)</f>
        <v>-2.0892215930361915</v>
      </c>
      <c r="C63">
        <f>C8+(3/0.017)*(C9*C50-C24*C51)</f>
        <v>0.5461892798047241</v>
      </c>
      <c r="D63">
        <f>D8+(3/0.017)*(D9*D50-D24*D51)</f>
        <v>0.4377096185541037</v>
      </c>
      <c r="E63">
        <f>E8+(3/0.017)*(E9*E50-E24*E51)</f>
        <v>-0.6797452197554181</v>
      </c>
      <c r="F63">
        <f>F8+(3/0.017)*(F9*F50-F24*F51)</f>
        <v>-2.3813686766772735</v>
      </c>
    </row>
    <row r="64" spans="1:6" ht="12.75">
      <c r="A64" t="s">
        <v>68</v>
      </c>
      <c r="B64">
        <f>B9+(4/0.017)*(B10*B50-B25*B51)</f>
        <v>0.08404988342518732</v>
      </c>
      <c r="C64">
        <f>C9+(4/0.017)*(C10*C50-C25*C51)</f>
        <v>-0.7428358267754578</v>
      </c>
      <c r="D64">
        <f>D9+(4/0.017)*(D10*D50-D25*D51)</f>
        <v>-0.3219289005747751</v>
      </c>
      <c r="E64">
        <f>E9+(4/0.017)*(E10*E50-E25*E51)</f>
        <v>0.11278644783232548</v>
      </c>
      <c r="F64">
        <f>F9+(4/0.017)*(F10*F50-F25*F51)</f>
        <v>-0.6795813686175713</v>
      </c>
    </row>
    <row r="65" spans="1:6" ht="12.75">
      <c r="A65" t="s">
        <v>69</v>
      </c>
      <c r="B65">
        <f>B10+(5/0.017)*(B11*B50-B26*B51)</f>
        <v>0.23631557500942174</v>
      </c>
      <c r="C65">
        <f>C10+(5/0.017)*(C11*C50-C26*C51)</f>
        <v>0.15958390110785908</v>
      </c>
      <c r="D65">
        <f>D10+(5/0.017)*(D11*D50-D26*D51)</f>
        <v>-0.04948373543371403</v>
      </c>
      <c r="E65">
        <f>E10+(5/0.017)*(E11*E50-E26*E51)</f>
        <v>0.4285543617075163</v>
      </c>
      <c r="F65">
        <f>F10+(5/0.017)*(F11*F50-F26*F51)</f>
        <v>-0.8340090878697196</v>
      </c>
    </row>
    <row r="66" spans="1:6" ht="12.75">
      <c r="A66" t="s">
        <v>70</v>
      </c>
      <c r="B66">
        <f>B11+(6/0.017)*(B12*B50-B27*B51)</f>
        <v>1.6361397647386446</v>
      </c>
      <c r="C66">
        <f>C11+(6/0.017)*(C12*C50-C27*C51)</f>
        <v>0.5320653830533886</v>
      </c>
      <c r="D66">
        <f>D11+(6/0.017)*(D12*D50-D27*D51)</f>
        <v>0.9055748542356069</v>
      </c>
      <c r="E66">
        <f>E11+(6/0.017)*(E12*E50-E27*E51)</f>
        <v>0.3730304129623574</v>
      </c>
      <c r="F66">
        <f>F11+(6/0.017)*(F12*F50-F27*F51)</f>
        <v>12.246725837941074</v>
      </c>
    </row>
    <row r="67" spans="1:6" ht="12.75">
      <c r="A67" t="s">
        <v>71</v>
      </c>
      <c r="B67">
        <f>B12+(7/0.017)*(B13*B50-B28*B51)</f>
        <v>-0.1907992651599274</v>
      </c>
      <c r="C67">
        <f>C12+(7/0.017)*(C13*C50-C28*C51)</f>
        <v>0.10670977791337453</v>
      </c>
      <c r="D67">
        <f>D12+(7/0.017)*(D13*D50-D28*D51)</f>
        <v>-0.16430844978467468</v>
      </c>
      <c r="E67">
        <f>E12+(7/0.017)*(E13*E50-E28*E51)</f>
        <v>0.22726339286627492</v>
      </c>
      <c r="F67">
        <f>F12+(7/0.017)*(F13*F50-F28*F51)</f>
        <v>-0.11373851209068263</v>
      </c>
    </row>
    <row r="68" spans="1:6" ht="12.75">
      <c r="A68" t="s">
        <v>72</v>
      </c>
      <c r="B68">
        <f>B13+(8/0.017)*(B14*B50-B29*B51)</f>
        <v>0.008719247920826276</v>
      </c>
      <c r="C68">
        <f>C13+(8/0.017)*(C14*C50-C29*C51)</f>
        <v>-0.21771035205716158</v>
      </c>
      <c r="D68">
        <f>D13+(8/0.017)*(D14*D50-D29*D51)</f>
        <v>-0.09844628273785094</v>
      </c>
      <c r="E68">
        <f>E13+(8/0.017)*(E14*E50-E29*E51)</f>
        <v>0.005845516174354761</v>
      </c>
      <c r="F68">
        <f>F13+(8/0.017)*(F14*F50-F29*F51)</f>
        <v>-0.02021607969153387</v>
      </c>
    </row>
    <row r="69" spans="1:6" ht="12.75">
      <c r="A69" t="s">
        <v>73</v>
      </c>
      <c r="B69">
        <f>B14+(9/0.017)*(B15*B50-B30*B51)</f>
        <v>0.11130180576180632</v>
      </c>
      <c r="C69">
        <f>C14+(9/0.017)*(C15*C50-C30*C51)</f>
        <v>0.07708359885497033</v>
      </c>
      <c r="D69">
        <f>D14+(9/0.017)*(D15*D50-D30*D51)</f>
        <v>0.053372341242549554</v>
      </c>
      <c r="E69">
        <f>E14+(9/0.017)*(E15*E50-E30*E51)</f>
        <v>0.045926023326695264</v>
      </c>
      <c r="F69">
        <f>F14+(9/0.017)*(F15*F50-F30*F51)</f>
        <v>0.023071085151747227</v>
      </c>
    </row>
    <row r="70" spans="1:6" ht="12.75">
      <c r="A70" t="s">
        <v>74</v>
      </c>
      <c r="B70">
        <f>B15+(10/0.017)*(B16*B50-B31*B51)</f>
        <v>-0.458484545502784</v>
      </c>
      <c r="C70">
        <f>C15+(10/0.017)*(C16*C50-C31*C51)</f>
        <v>-0.19117729361344546</v>
      </c>
      <c r="D70">
        <f>D15+(10/0.017)*(D16*D50-D31*D51)</f>
        <v>-0.14288952080656023</v>
      </c>
      <c r="E70">
        <f>E15+(10/0.017)*(E16*E50-E31*E51)</f>
        <v>-0.18710688255833183</v>
      </c>
      <c r="F70">
        <f>F15+(10/0.017)*(F16*F50-F31*F51)</f>
        <v>-0.33763439784318056</v>
      </c>
    </row>
    <row r="71" spans="1:6" ht="12.75">
      <c r="A71" t="s">
        <v>75</v>
      </c>
      <c r="B71">
        <f>B16+(11/0.017)*(B17*B50-B32*B51)</f>
        <v>-0.042559294139805866</v>
      </c>
      <c r="C71">
        <f>C16+(11/0.017)*(C17*C50-C32*C51)</f>
        <v>-0.03362635088386606</v>
      </c>
      <c r="D71">
        <f>D16+(11/0.017)*(D17*D50-D32*D51)</f>
        <v>-0.0116042155407067</v>
      </c>
      <c r="E71">
        <f>E16+(11/0.017)*(E17*E50-E32*E51)</f>
        <v>0.02383861838100134</v>
      </c>
      <c r="F71">
        <f>F16+(11/0.017)*(F17*F50-F32*F51)</f>
        <v>-0.0037783984382541444</v>
      </c>
    </row>
    <row r="72" spans="1:6" ht="12.75">
      <c r="A72" t="s">
        <v>76</v>
      </c>
      <c r="B72">
        <f>B17+(12/0.017)*(B18*B50-B33*B51)</f>
        <v>-0.021359053219398537</v>
      </c>
      <c r="C72">
        <f>C17+(12/0.017)*(C18*C50-C33*C51)</f>
        <v>-0.007059176189736543</v>
      </c>
      <c r="D72">
        <f>D17+(12/0.017)*(D18*D50-D33*D51)</f>
        <v>-0.010281491132298398</v>
      </c>
      <c r="E72">
        <f>E17+(12/0.017)*(E18*E50-E33*E51)</f>
        <v>-0.013484524804604155</v>
      </c>
      <c r="F72">
        <f>F17+(12/0.017)*(F18*F50-F33*F51)</f>
        <v>-0.0017974042718220612</v>
      </c>
    </row>
    <row r="73" spans="1:6" ht="12.75">
      <c r="A73" t="s">
        <v>77</v>
      </c>
      <c r="B73">
        <f>B18+(13/0.017)*(B19*B50-B34*B51)</f>
        <v>0.020100965287698714</v>
      </c>
      <c r="C73">
        <f>C18+(13/0.017)*(C19*C50-C34*C51)</f>
        <v>0.023766047431262233</v>
      </c>
      <c r="D73">
        <f>D18+(13/0.017)*(D19*D50-D34*D51)</f>
        <v>0.032794973962125384</v>
      </c>
      <c r="E73">
        <f>E18+(13/0.017)*(E19*E50-E34*E51)</f>
        <v>0.02149711384610791</v>
      </c>
      <c r="F73">
        <f>F18+(13/0.017)*(F19*F50-F34*F51)</f>
        <v>0.0088203951876942</v>
      </c>
    </row>
    <row r="74" spans="1:6" ht="12.75">
      <c r="A74" t="s">
        <v>78</v>
      </c>
      <c r="B74">
        <f>B19+(14/0.017)*(B20*B50-B35*B51)</f>
        <v>-0.2072277160525133</v>
      </c>
      <c r="C74">
        <f>C19+(14/0.017)*(C20*C50-C35*C51)</f>
        <v>-0.18744676390213072</v>
      </c>
      <c r="D74">
        <f>D19+(14/0.017)*(D20*D50-D35*D51)</f>
        <v>-0.19361679931215378</v>
      </c>
      <c r="E74">
        <f>E19+(14/0.017)*(E20*E50-E35*E51)</f>
        <v>-0.1922098564256057</v>
      </c>
      <c r="F74">
        <f>F19+(14/0.017)*(F20*F50-F35*F51)</f>
        <v>-0.14709200447465104</v>
      </c>
    </row>
    <row r="75" spans="1:6" ht="12.75">
      <c r="A75" t="s">
        <v>79</v>
      </c>
      <c r="B75" s="49">
        <f>B20</f>
        <v>-0.0007696699</v>
      </c>
      <c r="C75" s="49">
        <f>C20</f>
        <v>-0.006319633</v>
      </c>
      <c r="D75" s="49">
        <f>D20</f>
        <v>-0.001060081</v>
      </c>
      <c r="E75" s="49">
        <f>E20</f>
        <v>-0.001295446</v>
      </c>
      <c r="F75" s="49">
        <f>F20</f>
        <v>-0.001325086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203.97376623551392</v>
      </c>
      <c r="C82">
        <f>C22+(2/0.017)*(C8*C51+C23*C50)</f>
        <v>82.20716187920235</v>
      </c>
      <c r="D82">
        <f>D22+(2/0.017)*(D8*D51+D23*D50)</f>
        <v>-23.155403410170965</v>
      </c>
      <c r="E82">
        <f>E22+(2/0.017)*(E8*E51+E23*E50)</f>
        <v>-98.36966199140679</v>
      </c>
      <c r="F82">
        <f>F22+(2/0.017)*(F8*F51+F23*F50)</f>
        <v>-152.01102467460774</v>
      </c>
    </row>
    <row r="83" spans="1:6" ht="12.75">
      <c r="A83" t="s">
        <v>82</v>
      </c>
      <c r="B83">
        <f>B23+(3/0.017)*(B9*B51+B24*B50)</f>
        <v>2.5159389248871045</v>
      </c>
      <c r="C83">
        <f>C23+(3/0.017)*(C9*C51+C24*C50)</f>
        <v>-1.0701213041676318</v>
      </c>
      <c r="D83">
        <f>D23+(3/0.017)*(D9*D51+D24*D50)</f>
        <v>-0.2889009456472467</v>
      </c>
      <c r="E83">
        <f>E23+(3/0.017)*(E9*E51+E24*E50)</f>
        <v>0.47768109199554637</v>
      </c>
      <c r="F83">
        <f>F23+(3/0.017)*(F9*F51+F24*F50)</f>
        <v>6.7737385189019665</v>
      </c>
    </row>
    <row r="84" spans="1:6" ht="12.75">
      <c r="A84" t="s">
        <v>83</v>
      </c>
      <c r="B84">
        <f>B24+(4/0.017)*(B10*B51+B25*B50)</f>
        <v>3.500232114473382</v>
      </c>
      <c r="C84">
        <f>C24+(4/0.017)*(C10*C51+C25*C50)</f>
        <v>-0.7673602382728951</v>
      </c>
      <c r="D84">
        <f>D24+(4/0.017)*(D10*D51+D25*D50)</f>
        <v>-0.48965944053950655</v>
      </c>
      <c r="E84">
        <f>E24+(4/0.017)*(E10*E51+E25*E50)</f>
        <v>0.9315636841151711</v>
      </c>
      <c r="F84">
        <f>F24+(4/0.017)*(F10*F51+F25*F50)</f>
        <v>2.0297501714735837</v>
      </c>
    </row>
    <row r="85" spans="1:6" ht="12.75">
      <c r="A85" t="s">
        <v>84</v>
      </c>
      <c r="B85">
        <f>B25+(5/0.017)*(B11*B51+B26*B50)</f>
        <v>0.30970302629816004</v>
      </c>
      <c r="C85">
        <f>C25+(5/0.017)*(C11*C51+C26*C50)</f>
        <v>-0.1826066419527423</v>
      </c>
      <c r="D85">
        <f>D25+(5/0.017)*(D11*D51+D26*D50)</f>
        <v>-0.3718111421226452</v>
      </c>
      <c r="E85">
        <f>E25+(5/0.017)*(E11*E51+E26*E50)</f>
        <v>0.26508281330088945</v>
      </c>
      <c r="F85">
        <f>F25+(5/0.017)*(F11*F51+F26*F50)</f>
        <v>-1.2669051935650257</v>
      </c>
    </row>
    <row r="86" spans="1:6" ht="12.75">
      <c r="A86" t="s">
        <v>85</v>
      </c>
      <c r="B86">
        <f>B26+(6/0.017)*(B12*B51+B27*B50)</f>
        <v>0.1644044865993072</v>
      </c>
      <c r="C86">
        <f>C26+(6/0.017)*(C12*C51+C27*C50)</f>
        <v>-0.2708878426745607</v>
      </c>
      <c r="D86">
        <f>D26+(6/0.017)*(D12*D51+D27*D50)</f>
        <v>0.2006285157085229</v>
      </c>
      <c r="E86">
        <f>E26+(6/0.017)*(E12*E51+E27*E50)</f>
        <v>0.10746213156430523</v>
      </c>
      <c r="F86">
        <f>F26+(6/0.017)*(F12*F51+F27*F50)</f>
        <v>1.7556737382662018</v>
      </c>
    </row>
    <row r="87" spans="1:6" ht="12.75">
      <c r="A87" t="s">
        <v>86</v>
      </c>
      <c r="B87">
        <f>B27+(7/0.017)*(B13*B51+B28*B50)</f>
        <v>0.14612051532598175</v>
      </c>
      <c r="C87">
        <f>C27+(7/0.017)*(C13*C51+C28*C50)</f>
        <v>0.08157483624133746</v>
      </c>
      <c r="D87">
        <f>D27+(7/0.017)*(D13*D51+D28*D50)</f>
        <v>0.16483486960837765</v>
      </c>
      <c r="E87">
        <f>E27+(7/0.017)*(E13*E51+E28*E50)</f>
        <v>-0.0284268411521656</v>
      </c>
      <c r="F87">
        <f>F27+(7/0.017)*(F13*F51+F28*F50)</f>
        <v>0.5575684185004436</v>
      </c>
    </row>
    <row r="88" spans="1:6" ht="12.75">
      <c r="A88" t="s">
        <v>87</v>
      </c>
      <c r="B88">
        <f>B28+(8/0.017)*(B14*B51+B29*B50)</f>
        <v>0.40788159207190733</v>
      </c>
      <c r="C88">
        <f>C28+(8/0.017)*(C14*C51+C29*C50)</f>
        <v>0.03889843812131537</v>
      </c>
      <c r="D88">
        <f>D28+(8/0.017)*(D14*D51+D29*D50)</f>
        <v>0.054872505914822275</v>
      </c>
      <c r="E88">
        <f>E28+(8/0.017)*(E14*E51+E29*E50)</f>
        <v>0.32336271302487624</v>
      </c>
      <c r="F88">
        <f>F28+(8/0.017)*(F14*F51+F29*F50)</f>
        <v>0.1943790001490152</v>
      </c>
    </row>
    <row r="89" spans="1:6" ht="12.75">
      <c r="A89" t="s">
        <v>88</v>
      </c>
      <c r="B89">
        <f>B29+(9/0.017)*(B15*B51+B30*B50)</f>
        <v>-0.008001897818821893</v>
      </c>
      <c r="C89">
        <f>C29+(9/0.017)*(C15*C51+C30*C50)</f>
        <v>0.1410427768307146</v>
      </c>
      <c r="D89">
        <f>D29+(9/0.017)*(D15*D51+D30*D50)</f>
        <v>0.014842154546929462</v>
      </c>
      <c r="E89">
        <f>E29+(9/0.017)*(E15*E51+E30*E50)</f>
        <v>0.004214531983672198</v>
      </c>
      <c r="F89">
        <f>F29+(9/0.017)*(F15*F51+F30*F50)</f>
        <v>-0.11248386951007046</v>
      </c>
    </row>
    <row r="90" spans="1:6" ht="12.75">
      <c r="A90" t="s">
        <v>89</v>
      </c>
      <c r="B90">
        <f>B30+(10/0.017)*(B16*B51+B31*B50)</f>
        <v>0.013938988415459914</v>
      </c>
      <c r="C90">
        <f>C30+(10/0.017)*(C16*C51+C31*C50)</f>
        <v>-0.035781444318705745</v>
      </c>
      <c r="D90">
        <f>D30+(10/0.017)*(D16*D51+D31*D50)</f>
        <v>-0.03621843007966815</v>
      </c>
      <c r="E90">
        <f>E30+(10/0.017)*(E16*E51+E31*E50)</f>
        <v>0.05367759550497275</v>
      </c>
      <c r="F90">
        <f>F30+(10/0.017)*(F16*F51+F31*F50)</f>
        <v>0.43128127163398455</v>
      </c>
    </row>
    <row r="91" spans="1:6" ht="12.75">
      <c r="A91" t="s">
        <v>90</v>
      </c>
      <c r="B91">
        <f>B31+(11/0.017)*(B17*B51+B32*B50)</f>
        <v>-0.021614099390751745</v>
      </c>
      <c r="C91">
        <f>C31+(11/0.017)*(C17*C51+C32*C50)</f>
        <v>0.036865099200207134</v>
      </c>
      <c r="D91">
        <f>D31+(11/0.017)*(D17*D51+D32*D50)</f>
        <v>0.02606227740248283</v>
      </c>
      <c r="E91">
        <f>E31+(11/0.017)*(E17*E51+E32*E50)</f>
        <v>0.005562797164288812</v>
      </c>
      <c r="F91">
        <f>F31+(11/0.017)*(F17*F51+F32*F50)</f>
        <v>0.044220961788703265</v>
      </c>
    </row>
    <row r="92" spans="1:6" ht="12.75">
      <c r="A92" t="s">
        <v>91</v>
      </c>
      <c r="B92">
        <f>B32+(12/0.017)*(B18*B51+B33*B50)</f>
        <v>0.01541446811236285</v>
      </c>
      <c r="C92">
        <f>C32+(12/0.017)*(C18*C51+C33*C50)</f>
        <v>0.03075292183756504</v>
      </c>
      <c r="D92">
        <f>D32+(12/0.017)*(D18*D51+D33*D50)</f>
        <v>0.042976260017910585</v>
      </c>
      <c r="E92">
        <f>E32+(12/0.017)*(E18*E51+E33*E50)</f>
        <v>0.09034346096359591</v>
      </c>
      <c r="F92">
        <f>F32+(12/0.017)*(F18*F51+F33*F50)</f>
        <v>0.02877773419278453</v>
      </c>
    </row>
    <row r="93" spans="1:6" ht="12.75">
      <c r="A93" t="s">
        <v>92</v>
      </c>
      <c r="B93">
        <f>B33+(13/0.017)*(B19*B51+B34*B50)</f>
        <v>0.09678510830134511</v>
      </c>
      <c r="C93">
        <f>C33+(13/0.017)*(C19*C51+C34*C50)</f>
        <v>0.08989210276211593</v>
      </c>
      <c r="D93">
        <f>D33+(13/0.017)*(D19*D51+D34*D50)</f>
        <v>0.0902412155814573</v>
      </c>
      <c r="E93">
        <f>E33+(13/0.017)*(E19*E51+E34*E50)</f>
        <v>0.0854654639726567</v>
      </c>
      <c r="F93">
        <f>F33+(13/0.017)*(F19*F51+F34*F50)</f>
        <v>0.06796998036960124</v>
      </c>
    </row>
    <row r="94" spans="1:6" ht="12.75">
      <c r="A94" t="s">
        <v>93</v>
      </c>
      <c r="B94">
        <f>B34+(14/0.017)*(B20*B51+B35*B50)</f>
        <v>-0.026928316164768658</v>
      </c>
      <c r="C94">
        <f>C34+(14/0.017)*(C20*C51+C35*C50)</f>
        <v>-0.012530646235114008</v>
      </c>
      <c r="D94">
        <f>D34+(14/0.017)*(D20*D51+D35*D50)</f>
        <v>0.003570459446689952</v>
      </c>
      <c r="E94">
        <f>E34+(14/0.017)*(E20*E51+E35*E50)</f>
        <v>0.021482077609711946</v>
      </c>
      <c r="F94">
        <f>F34+(14/0.017)*(F20*F51+F35*F50)</f>
        <v>0.0056472104102127645</v>
      </c>
    </row>
    <row r="95" spans="1:6" ht="12.75">
      <c r="A95" t="s">
        <v>94</v>
      </c>
      <c r="B95" s="49">
        <f>B35</f>
        <v>-0.003600023</v>
      </c>
      <c r="C95" s="49">
        <f>C35</f>
        <v>-0.002708902</v>
      </c>
      <c r="D95" s="49">
        <f>D35</f>
        <v>-0.002861331</v>
      </c>
      <c r="E95" s="49">
        <f>E35</f>
        <v>-0.001008875</v>
      </c>
      <c r="F95" s="49">
        <f>F35</f>
        <v>-0.0003632028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-2.08922736871963</v>
      </c>
      <c r="C103">
        <f>C63*10000/C62</f>
        <v>0.5461895502442177</v>
      </c>
      <c r="D103">
        <f>D63*10000/D62</f>
        <v>0.4377097747648094</v>
      </c>
      <c r="E103">
        <f>E63*10000/E62</f>
        <v>-0.6797460219303829</v>
      </c>
      <c r="F103">
        <f>F63*10000/F62</f>
        <v>-2.381340586130437</v>
      </c>
      <c r="G103">
        <f>AVERAGE(C103:E103)</f>
        <v>0.10138443435954807</v>
      </c>
      <c r="H103">
        <f>STDEV(C103:E103)</f>
        <v>0.6786498049287294</v>
      </c>
      <c r="I103">
        <f>(B103*B4+C103*C4+D103*D4+E103*E4+F103*F4)/SUM(B4:F4)</f>
        <v>-0.5471315389933412</v>
      </c>
      <c r="K103">
        <f>(LN(H103)+LN(H123))/2-LN(K114*K115^3)</f>
        <v>-4.200523299798335</v>
      </c>
    </row>
    <row r="104" spans="1:11" ht="12.75">
      <c r="A104" t="s">
        <v>68</v>
      </c>
      <c r="B104">
        <f>B64*10000/B62</f>
        <v>0.08405011578231081</v>
      </c>
      <c r="C104">
        <f>C64*10000/C62</f>
        <v>-0.7428361945822827</v>
      </c>
      <c r="D104">
        <f>D64*10000/D62</f>
        <v>-0.32192901546542085</v>
      </c>
      <c r="E104">
        <f>E64*10000/E62</f>
        <v>0.11278658093287873</v>
      </c>
      <c r="F104">
        <f>F64*10000/F62</f>
        <v>-0.6795733522980273</v>
      </c>
      <c r="G104">
        <f>AVERAGE(C104:E104)</f>
        <v>-0.31732620970494163</v>
      </c>
      <c r="H104">
        <f>STDEV(C104:E104)</f>
        <v>0.42782995788130423</v>
      </c>
      <c r="I104">
        <f>(B104*B4+C104*C4+D104*D4+E104*E4+F104*F4)/SUM(B4:F4)</f>
        <v>-0.3070102366008042</v>
      </c>
      <c r="K104">
        <f>(LN(H104)+LN(H124))/2-LN(K114*K115^4)</f>
        <v>-3.758166981475053</v>
      </c>
    </row>
    <row r="105" spans="1:11" ht="12.75">
      <c r="A105" t="s">
        <v>69</v>
      </c>
      <c r="B105">
        <f>B65*10000/B62</f>
        <v>0.2363162283072612</v>
      </c>
      <c r="C105">
        <f>C65*10000/C62</f>
        <v>0.15958398012403716</v>
      </c>
      <c r="D105">
        <f>D65*10000/D62</f>
        <v>-0.04948375309357094</v>
      </c>
      <c r="E105">
        <f>E65*10000/E62</f>
        <v>0.4285548674493295</v>
      </c>
      <c r="F105">
        <f>F65*10000/F62</f>
        <v>-0.8339992499258622</v>
      </c>
      <c r="G105">
        <f>AVERAGE(C105:E105)</f>
        <v>0.1795516981599319</v>
      </c>
      <c r="H105">
        <f>STDEV(C105:E105)</f>
        <v>0.23964403394474593</v>
      </c>
      <c r="I105">
        <f>(B105*B4+C105*C4+D105*D4+E105*E4+F105*F4)/SUM(B4:F4)</f>
        <v>0.05323349527718969</v>
      </c>
      <c r="K105">
        <f>(LN(H105)+LN(H125))/2-LN(K114*K115^5)</f>
        <v>-3.969011636846454</v>
      </c>
    </row>
    <row r="106" spans="1:11" ht="12.75">
      <c r="A106" t="s">
        <v>70</v>
      </c>
      <c r="B106">
        <f>B66*10000/B62</f>
        <v>1.636144287870788</v>
      </c>
      <c r="C106">
        <f>C66*10000/C62</f>
        <v>0.5320656464995931</v>
      </c>
      <c r="D106">
        <f>D66*10000/D62</f>
        <v>0.9055751774190167</v>
      </c>
      <c r="E106">
        <f>E66*10000/E62</f>
        <v>0.37303085317973544</v>
      </c>
      <c r="F106">
        <f>F66*10000/F62</f>
        <v>12.2465813759646</v>
      </c>
      <c r="G106">
        <f>AVERAGE(C106:E106)</f>
        <v>0.6035572256994485</v>
      </c>
      <c r="H106">
        <f>STDEV(C106:E106)</f>
        <v>0.27337547209330076</v>
      </c>
      <c r="I106">
        <f>(B106*B4+C106*C4+D106*D4+E106*E4+F106*F4)/SUM(B4:F4)</f>
        <v>2.3000439793266207</v>
      </c>
      <c r="K106">
        <f>(LN(H106)+LN(H126))/2-LN(K114*K115^6)</f>
        <v>-3.4467764586364638</v>
      </c>
    </row>
    <row r="107" spans="1:11" ht="12.75">
      <c r="A107" t="s">
        <v>71</v>
      </c>
      <c r="B107">
        <f>B67*10000/B62</f>
        <v>-0.19079979262726718</v>
      </c>
      <c r="C107">
        <f>C67*10000/C62</f>
        <v>0.10670983074952375</v>
      </c>
      <c r="D107">
        <f>D67*10000/D62</f>
        <v>-0.164308508423411</v>
      </c>
      <c r="E107">
        <f>E67*10000/E62</f>
        <v>0.22726366106235615</v>
      </c>
      <c r="F107">
        <f>F67*10000/F62</f>
        <v>-0.11373717043492294</v>
      </c>
      <c r="G107">
        <f>AVERAGE(C107:E107)</f>
        <v>0.05655499446282297</v>
      </c>
      <c r="H107">
        <f>STDEV(C107:E107)</f>
        <v>0.20054630807161947</v>
      </c>
      <c r="I107">
        <f>(B107*B4+C107*C4+D107*D4+E107*E4+F107*F4)/SUM(B4:F4)</f>
        <v>-0.0020244665625557424</v>
      </c>
      <c r="K107">
        <f>(LN(H107)+LN(H127))/2-LN(K114*K115^7)</f>
        <v>-3.4834919947956484</v>
      </c>
    </row>
    <row r="108" spans="1:9" ht="12.75">
      <c r="A108" t="s">
        <v>72</v>
      </c>
      <c r="B108">
        <f>B68*10000/B62</f>
        <v>0.008719272025313793</v>
      </c>
      <c r="C108">
        <f>C68*10000/C62</f>
        <v>-0.21771045985399964</v>
      </c>
      <c r="D108">
        <f>D68*10000/D62</f>
        <v>-0.09844631787156208</v>
      </c>
      <c r="E108">
        <f>E68*10000/E62</f>
        <v>0.005845523072714021</v>
      </c>
      <c r="F108">
        <f>F68*10000/F62</f>
        <v>-0.020215841223320614</v>
      </c>
      <c r="G108">
        <f>AVERAGE(C108:E108)</f>
        <v>-0.10343708488428256</v>
      </c>
      <c r="H108">
        <f>STDEV(C108:E108)</f>
        <v>0.11186152239315232</v>
      </c>
      <c r="I108">
        <f>(B108*B4+C108*C4+D108*D4+E108*E4+F108*F4)/SUM(B4:F4)</f>
        <v>-0.07605999368742103</v>
      </c>
    </row>
    <row r="109" spans="1:9" ht="12.75">
      <c r="A109" t="s">
        <v>73</v>
      </c>
      <c r="B109">
        <f>B69*10000/B62</f>
        <v>0.11130211345726494</v>
      </c>
      <c r="C109">
        <f>C69*10000/C62</f>
        <v>0.07708363702204941</v>
      </c>
      <c r="D109">
        <f>D69*10000/D62</f>
        <v>0.053372360290180075</v>
      </c>
      <c r="E109">
        <f>E69*10000/E62</f>
        <v>0.045926077524510965</v>
      </c>
      <c r="F109">
        <f>F69*10000/F62</f>
        <v>0.023070813005983164</v>
      </c>
      <c r="G109">
        <f>AVERAGE(C109:E109)</f>
        <v>0.05879402494558015</v>
      </c>
      <c r="H109">
        <f>STDEV(C109:E109)</f>
        <v>0.016270962300594657</v>
      </c>
      <c r="I109">
        <f>(B109*B4+C109*C4+D109*D4+E109*E4+F109*F4)/SUM(B4:F4)</f>
        <v>0.06168877825306211</v>
      </c>
    </row>
    <row r="110" spans="1:11" ht="12.75">
      <c r="A110" t="s">
        <v>74</v>
      </c>
      <c r="B110">
        <f>B70*10000/B62</f>
        <v>-0.4584858129899692</v>
      </c>
      <c r="C110">
        <f>C70*10000/C62</f>
        <v>-0.19117738827273734</v>
      </c>
      <c r="D110">
        <f>D70*10000/D62</f>
        <v>-0.14288957180126524</v>
      </c>
      <c r="E110">
        <f>E70*10000/E62</f>
        <v>-0.18710710336526443</v>
      </c>
      <c r="F110">
        <f>F70*10000/F62</f>
        <v>-0.33763041511889297</v>
      </c>
      <c r="G110">
        <f>AVERAGE(C110:E110)</f>
        <v>-0.173724687813089</v>
      </c>
      <c r="H110">
        <f>STDEV(C110:E110)</f>
        <v>0.026781431802724485</v>
      </c>
      <c r="I110">
        <f>(B110*B4+C110*C4+D110*D4+E110*E4+F110*F4)/SUM(B4:F4)</f>
        <v>-0.23692625777357273</v>
      </c>
      <c r="K110">
        <f>EXP(AVERAGE(K103:K107))</f>
        <v>0.023015345858268164</v>
      </c>
    </row>
    <row r="111" spans="1:9" ht="12.75">
      <c r="A111" t="s">
        <v>75</v>
      </c>
      <c r="B111">
        <f>B71*10000/B62</f>
        <v>-0.04255941179559266</v>
      </c>
      <c r="C111">
        <f>C71*10000/C62</f>
        <v>-0.03362636753357641</v>
      </c>
      <c r="D111">
        <f>D71*10000/D62</f>
        <v>-0.011604219682042923</v>
      </c>
      <c r="E111">
        <f>E71*10000/E62</f>
        <v>0.023838646513222508</v>
      </c>
      <c r="F111">
        <f>F71*10000/F62</f>
        <v>-0.0037783538683900425</v>
      </c>
      <c r="G111">
        <f>AVERAGE(C111:E111)</f>
        <v>-0.007130646900798941</v>
      </c>
      <c r="H111">
        <f>STDEV(C111:E111)</f>
        <v>0.028992526621898867</v>
      </c>
      <c r="I111">
        <f>(B111*B4+C111*C4+D111*D4+E111*E4+F111*F4)/SUM(B4:F4)</f>
        <v>-0.011837801667516707</v>
      </c>
    </row>
    <row r="112" spans="1:9" ht="12.75">
      <c r="A112" t="s">
        <v>76</v>
      </c>
      <c r="B112">
        <f>B72*10000/B62</f>
        <v>-0.02135911226681139</v>
      </c>
      <c r="C112">
        <f>C72*10000/C62</f>
        <v>-0.007059179685008428</v>
      </c>
      <c r="D112">
        <f>D72*10000/D62</f>
        <v>-0.010281494801578025</v>
      </c>
      <c r="E112">
        <f>E72*10000/E62</f>
        <v>-0.013484540717843257</v>
      </c>
      <c r="F112">
        <f>F72*10000/F62</f>
        <v>-0.001797383069700199</v>
      </c>
      <c r="G112">
        <f>AVERAGE(C112:E112)</f>
        <v>-0.010275071734809902</v>
      </c>
      <c r="H112">
        <f>STDEV(C112:E112)</f>
        <v>0.0032126853319938004</v>
      </c>
      <c r="I112">
        <f>(B112*B4+C112*C4+D112*D4+E112*E4+F112*F4)/SUM(B4:F4)</f>
        <v>-0.010762022243575309</v>
      </c>
    </row>
    <row r="113" spans="1:9" ht="12.75">
      <c r="A113" t="s">
        <v>77</v>
      </c>
      <c r="B113">
        <f>B73*10000/B62</f>
        <v>0.020101020857109204</v>
      </c>
      <c r="C113">
        <f>C73*10000/C62</f>
        <v>0.02376605919875396</v>
      </c>
      <c r="D113">
        <f>D73*10000/D62</f>
        <v>0.032794985666062905</v>
      </c>
      <c r="E113">
        <f>E73*10000/E62</f>
        <v>0.021497139215093292</v>
      </c>
      <c r="F113">
        <f>F73*10000/F62</f>
        <v>0.008820291142601744</v>
      </c>
      <c r="G113">
        <f>AVERAGE(C113:E113)</f>
        <v>0.026019394693303385</v>
      </c>
      <c r="H113">
        <f>STDEV(C113:E113)</f>
        <v>0.005976493474075674</v>
      </c>
      <c r="I113">
        <f>(B113*B4+C113*C4+D113*D4+E113*E4+F113*F4)/SUM(B4:F4)</f>
        <v>0.022873410550241533</v>
      </c>
    </row>
    <row r="114" spans="1:11" ht="12.75">
      <c r="A114" t="s">
        <v>78</v>
      </c>
      <c r="B114">
        <f>B74*10000/B62</f>
        <v>-0.20722828893654419</v>
      </c>
      <c r="C114">
        <f>C74*10000/C62</f>
        <v>-0.18744685671429268</v>
      </c>
      <c r="D114">
        <f>D74*10000/D62</f>
        <v>-0.19361686841051393</v>
      </c>
      <c r="E114">
        <f>E74*10000/E62</f>
        <v>-0.19221008325461506</v>
      </c>
      <c r="F114">
        <f>F74*10000/F62</f>
        <v>-0.1470902693821887</v>
      </c>
      <c r="G114">
        <f>AVERAGE(C114:E114)</f>
        <v>-0.19109126945980723</v>
      </c>
      <c r="H114">
        <f>STDEV(C114:E114)</f>
        <v>0.0032335845919762157</v>
      </c>
      <c r="I114">
        <f>(B114*B4+C114*C4+D114*D4+E114*E4+F114*F4)/SUM(B4:F4)</f>
        <v>-0.18759531784763542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-0.0007696720277636176</v>
      </c>
      <c r="C115">
        <f>C75*10000/C62</f>
        <v>-0.006319636129095372</v>
      </c>
      <c r="D115">
        <f>D75*10000/D62</f>
        <v>-0.0010600813783238799</v>
      </c>
      <c r="E115">
        <f>E75*10000/E62</f>
        <v>-0.0012954475287703677</v>
      </c>
      <c r="F115">
        <f>F75*10000/F62</f>
        <v>-0.0013250703693289871</v>
      </c>
      <c r="G115">
        <f>AVERAGE(C115:E115)</f>
        <v>-0.002891721678729873</v>
      </c>
      <c r="H115">
        <f>STDEV(C115:E115)</f>
        <v>0.002970992664996407</v>
      </c>
      <c r="I115">
        <f>(B115*B4+C115*C4+D115*D4+E115*E4+F115*F4)/SUM(B4:F4)</f>
        <v>-0.002374929600084095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203.97433012395325</v>
      </c>
      <c r="C122">
        <f>C82*10000/C62</f>
        <v>82.20720258315617</v>
      </c>
      <c r="D122">
        <f>D82*10000/D62</f>
        <v>-23.15541167391879</v>
      </c>
      <c r="E122">
        <f>E82*10000/E62</f>
        <v>-98.36977807854922</v>
      </c>
      <c r="F122">
        <f>F82*10000/F62</f>
        <v>-152.00923155754438</v>
      </c>
      <c r="G122">
        <f>AVERAGE(C122:E122)</f>
        <v>-13.105995723103945</v>
      </c>
      <c r="H122">
        <f>STDEV(C122:E122)</f>
        <v>90.70697082881144</v>
      </c>
      <c r="I122">
        <f>(B122*B4+C122*C4+D122*D4+E122*E4+F122*F4)/SUM(B4:F4)</f>
        <v>0.025389871582926528</v>
      </c>
    </row>
    <row r="123" spans="1:9" ht="12.75">
      <c r="A123" t="s">
        <v>82</v>
      </c>
      <c r="B123">
        <f>B83*10000/B62</f>
        <v>2.5159458802368047</v>
      </c>
      <c r="C123">
        <f>C83*10000/C62</f>
        <v>-1.0701218340261887</v>
      </c>
      <c r="D123">
        <f>D83*10000/D62</f>
        <v>-0.2889010487508083</v>
      </c>
      <c r="E123">
        <f>E83*10000/E62</f>
        <v>0.4776816557123656</v>
      </c>
      <c r="F123">
        <f>F83*10000/F62</f>
        <v>6.773658616104476</v>
      </c>
      <c r="G123">
        <f>AVERAGE(C123:E123)</f>
        <v>-0.29378040902154384</v>
      </c>
      <c r="H123">
        <f>STDEV(C123:E123)</f>
        <v>0.7739132812073976</v>
      </c>
      <c r="I123">
        <f>(B123*B4+C123*C4+D123*D4+E123*E4+F123*F4)/SUM(B4:F4)</f>
        <v>1.053676576352049</v>
      </c>
    </row>
    <row r="124" spans="1:9" ht="12.75">
      <c r="A124" t="s">
        <v>83</v>
      </c>
      <c r="B124">
        <f>B84*10000/B62</f>
        <v>3.5002417909159007</v>
      </c>
      <c r="C124">
        <f>C84*10000/C62</f>
        <v>-0.7673606182227072</v>
      </c>
      <c r="D124">
        <f>D84*10000/D62</f>
        <v>-0.48965961529017116</v>
      </c>
      <c r="E124">
        <f>E84*10000/E62</f>
        <v>0.9315647834639326</v>
      </c>
      <c r="F124">
        <f>F84*10000/F62</f>
        <v>2.0297262286071067</v>
      </c>
      <c r="G124">
        <f>AVERAGE(C124:E124)</f>
        <v>-0.10848515001631527</v>
      </c>
      <c r="H124">
        <f>STDEV(C124:E124)</f>
        <v>0.9113491975399084</v>
      </c>
      <c r="I124">
        <f>(B124*B4+C124*C4+D124*D4+E124*E4+F124*F4)/SUM(B4:F4)</f>
        <v>0.7006219225150557</v>
      </c>
    </row>
    <row r="125" spans="1:9" ht="12.75">
      <c r="A125" t="s">
        <v>84</v>
      </c>
      <c r="B125">
        <f>B85*10000/B62</f>
        <v>0.30970388247667446</v>
      </c>
      <c r="C125">
        <f>C85*10000/C62</f>
        <v>-0.18260673236837216</v>
      </c>
      <c r="D125">
        <f>D85*10000/D62</f>
        <v>-0.3718112748153676</v>
      </c>
      <c r="E125">
        <f>E85*10000/E62</f>
        <v>0.26508312612809326</v>
      </c>
      <c r="F125">
        <f>F85*10000/F62</f>
        <v>-1.2668902491928982</v>
      </c>
      <c r="G125">
        <f>AVERAGE(C125:E125)</f>
        <v>-0.09644496035188214</v>
      </c>
      <c r="H125">
        <f>STDEV(C125:E125)</f>
        <v>0.3270726336856214</v>
      </c>
      <c r="I125">
        <f>(B125*B4+C125*C4+D125*D4+E125*E4+F125*F4)/SUM(B4:F4)</f>
        <v>-0.19275684242650773</v>
      </c>
    </row>
    <row r="126" spans="1:9" ht="12.75">
      <c r="A126" t="s">
        <v>85</v>
      </c>
      <c r="B126">
        <f>B86*10000/B62</f>
        <v>0.16440494109789827</v>
      </c>
      <c r="C126">
        <f>C86*10000/C62</f>
        <v>-0.27088797680163657</v>
      </c>
      <c r="D126">
        <f>D86*10000/D62</f>
        <v>0.20062858730923872</v>
      </c>
      <c r="E126">
        <f>E86*10000/E62</f>
        <v>0.10746225838157308</v>
      </c>
      <c r="F126">
        <f>F86*10000/F62</f>
        <v>1.7556530283963452</v>
      </c>
      <c r="G126">
        <f>AVERAGE(C126:E126)</f>
        <v>0.012400956296391744</v>
      </c>
      <c r="H126">
        <f>STDEV(C126:E126)</f>
        <v>0.2497187536476363</v>
      </c>
      <c r="I126">
        <f>(B126*B4+C126*C4+D126*D4+E126*E4+F126*F4)/SUM(B4:F4)</f>
        <v>0.26602831414240996</v>
      </c>
    </row>
    <row r="127" spans="1:9" ht="12.75">
      <c r="A127" t="s">
        <v>86</v>
      </c>
      <c r="B127">
        <f>B87*10000/B62</f>
        <v>0.14612091927826867</v>
      </c>
      <c r="C127">
        <f>C87*10000/C62</f>
        <v>0.08157487663220234</v>
      </c>
      <c r="D127">
        <f>D87*10000/D62</f>
        <v>0.16483492843498374</v>
      </c>
      <c r="E127">
        <f>E87*10000/E62</f>
        <v>-0.028426874698999967</v>
      </c>
      <c r="F127">
        <f>F87*10000/F62</f>
        <v>0.5575618414416589</v>
      </c>
      <c r="G127">
        <f>AVERAGE(C127:E127)</f>
        <v>0.07266097678939537</v>
      </c>
      <c r="H127">
        <f>STDEV(C127:E127)</f>
        <v>0.0969387659579766</v>
      </c>
      <c r="I127">
        <f>(B127*B4+C127*C4+D127*D4+E127*E4+F127*F4)/SUM(B4:F4)</f>
        <v>0.14773521344858173</v>
      </c>
    </row>
    <row r="128" spans="1:9" ht="12.75">
      <c r="A128" t="s">
        <v>87</v>
      </c>
      <c r="B128">
        <f>B88*10000/B62</f>
        <v>0.4078827196664928</v>
      </c>
      <c r="C128">
        <f>C88*10000/C62</f>
        <v>0.03889845738144055</v>
      </c>
      <c r="D128">
        <f>D88*10000/D62</f>
        <v>0.05487252549783464</v>
      </c>
      <c r="E128">
        <f>E88*10000/E62</f>
        <v>0.32336309462884405</v>
      </c>
      <c r="F128">
        <f>F88*10000/F62</f>
        <v>0.1943767072607022</v>
      </c>
      <c r="G128">
        <f>AVERAGE(C128:E128)</f>
        <v>0.13904469250270643</v>
      </c>
      <c r="H128">
        <f>STDEV(C128:E128)</f>
        <v>0.15982411499769436</v>
      </c>
      <c r="I128">
        <f>(B128*B4+C128*C4+D128*D4+E128*E4+F128*F4)/SUM(B4:F4)</f>
        <v>0.18552447447793963</v>
      </c>
    </row>
    <row r="129" spans="1:9" ht="12.75">
      <c r="A129" t="s">
        <v>88</v>
      </c>
      <c r="B129">
        <f>B89*10000/B62</f>
        <v>-0.008001919940184636</v>
      </c>
      <c r="C129">
        <f>C89*10000/C62</f>
        <v>0.14104284666646302</v>
      </c>
      <c r="D129">
        <f>D89*10000/D62</f>
        <v>0.014842159843827994</v>
      </c>
      <c r="E129">
        <f>E89*10000/E62</f>
        <v>0.004214536957288705</v>
      </c>
      <c r="F129">
        <f>F89*10000/F62</f>
        <v>-0.11248254265403351</v>
      </c>
      <c r="G129">
        <f>AVERAGE(C129:E129)</f>
        <v>0.053366514489193245</v>
      </c>
      <c r="H129">
        <f>STDEV(C129:E129)</f>
        <v>0.07611564234832967</v>
      </c>
      <c r="I129">
        <f>(B129*B4+C129*C4+D129*D4+E129*E4+F129*F4)/SUM(B4:F4)</f>
        <v>0.022411076109417935</v>
      </c>
    </row>
    <row r="130" spans="1:9" ht="12.75">
      <c r="A130" t="s">
        <v>89</v>
      </c>
      <c r="B130">
        <f>B90*10000/B62</f>
        <v>0.013939026949995843</v>
      </c>
      <c r="C130">
        <f>C90*10000/C62</f>
        <v>-0.035781462035486426</v>
      </c>
      <c r="D130">
        <f>D90*10000/D62</f>
        <v>-0.0362184430053757</v>
      </c>
      <c r="E130">
        <f>E90*10000/E62</f>
        <v>0.0536776588505058</v>
      </c>
      <c r="F130">
        <f>F90*10000/F62</f>
        <v>0.43127618425424397</v>
      </c>
      <c r="G130">
        <f>AVERAGE(C130:E130)</f>
        <v>-0.00610741539678544</v>
      </c>
      <c r="H130">
        <f>STDEV(C130:E130)</f>
        <v>0.051775854074632185</v>
      </c>
      <c r="I130">
        <f>(B130*B4+C130*C4+D130*D4+E130*E4+F130*F4)/SUM(B4:F4)</f>
        <v>0.05490299966811175</v>
      </c>
    </row>
    <row r="131" spans="1:9" ht="12.75">
      <c r="A131" t="s">
        <v>90</v>
      </c>
      <c r="B131">
        <f>B91*10000/B62</f>
        <v>-0.02161415914324344</v>
      </c>
      <c r="C131">
        <f>C91*10000/C62</f>
        <v>0.03686511745354737</v>
      </c>
      <c r="D131">
        <f>D91*10000/D62</f>
        <v>0.026062286703641798</v>
      </c>
      <c r="E131">
        <f>E91*10000/E62</f>
        <v>0.005562803729008195</v>
      </c>
      <c r="F131">
        <f>F91*10000/F62</f>
        <v>0.0442204401596878</v>
      </c>
      <c r="G131">
        <f>AVERAGE(C131:E131)</f>
        <v>0.02283006929539912</v>
      </c>
      <c r="H131">
        <f>STDEV(C131:E131)</f>
        <v>0.0158995010348746</v>
      </c>
      <c r="I131">
        <f>(B131*B4+C131*C4+D131*D4+E131*E4+F131*F4)/SUM(B4:F4)</f>
        <v>0.01920324480533176</v>
      </c>
    </row>
    <row r="132" spans="1:9" ht="12.75">
      <c r="A132" t="s">
        <v>91</v>
      </c>
      <c r="B132">
        <f>B92*10000/B62</f>
        <v>0.015414510725883833</v>
      </c>
      <c r="C132">
        <f>C92*10000/C62</f>
        <v>0.030752937064529237</v>
      </c>
      <c r="D132">
        <f>D92*10000/D62</f>
        <v>0.042976275355366335</v>
      </c>
      <c r="E132">
        <f>E92*10000/E62</f>
        <v>0.0903435675789284</v>
      </c>
      <c r="F132">
        <f>F92*10000/F62</f>
        <v>0.028777394731575475</v>
      </c>
      <c r="G132">
        <f>AVERAGE(C132:E132)</f>
        <v>0.054690926666274654</v>
      </c>
      <c r="H132">
        <f>STDEV(C132:E132)</f>
        <v>0.031475158502826235</v>
      </c>
      <c r="I132">
        <f>(B132*B4+C132*C4+D132*D4+E132*E4+F132*F4)/SUM(B4:F4)</f>
        <v>0.04553799406271035</v>
      </c>
    </row>
    <row r="133" spans="1:9" ht="12.75">
      <c r="A133" t="s">
        <v>92</v>
      </c>
      <c r="B133">
        <f>B93*10000/B62</f>
        <v>0.09678537586518275</v>
      </c>
      <c r="C133">
        <f>C93*10000/C62</f>
        <v>0.089892147271182</v>
      </c>
      <c r="D133">
        <f>D93*10000/D62</f>
        <v>0.09024124778692726</v>
      </c>
      <c r="E133">
        <f>E93*10000/E62</f>
        <v>0.08546556483141018</v>
      </c>
      <c r="F133">
        <f>F93*10000/F62</f>
        <v>0.0679691785979412</v>
      </c>
      <c r="G133">
        <f>AVERAGE(C133:E133)</f>
        <v>0.08853298662983981</v>
      </c>
      <c r="H133">
        <f>STDEV(C133:E133)</f>
        <v>0.002662193674328437</v>
      </c>
      <c r="I133">
        <f>(B133*B4+C133*C4+D133*D4+E133*E4+F133*F4)/SUM(B4:F4)</f>
        <v>0.08700230729230267</v>
      </c>
    </row>
    <row r="134" spans="1:9" ht="12.75">
      <c r="A134" t="s">
        <v>93</v>
      </c>
      <c r="B134">
        <f>B94*10000/B62</f>
        <v>-0.026928390608489814</v>
      </c>
      <c r="C134">
        <f>C94*10000/C62</f>
        <v>-0.012530652439522894</v>
      </c>
      <c r="D134">
        <f>D94*10000/D62</f>
        <v>0.0035704607209228367</v>
      </c>
      <c r="E134">
        <f>E94*10000/E62</f>
        <v>0.021482102960952897</v>
      </c>
      <c r="F134">
        <f>F94*10000/F62</f>
        <v>0.00564714379590391</v>
      </c>
      <c r="G134">
        <f>AVERAGE(C134:E134)</f>
        <v>0.004173970414117613</v>
      </c>
      <c r="H134">
        <f>STDEV(C134:E134)</f>
        <v>0.01701440714352057</v>
      </c>
      <c r="I134">
        <f>(B134*B4+C134*C4+D134*D4+E134*E4+F134*F4)/SUM(B4:F4)</f>
        <v>-0.00015440820204347616</v>
      </c>
    </row>
    <row r="135" spans="1:9" ht="12.75">
      <c r="A135" t="s">
        <v>94</v>
      </c>
      <c r="B135">
        <f>B95*10000/B62</f>
        <v>-0.0036000329523158715</v>
      </c>
      <c r="C135">
        <f>C95*10000/C62</f>
        <v>-0.002708903341282431</v>
      </c>
      <c r="D135">
        <f>D95*10000/D62</f>
        <v>-0.002861332021157671</v>
      </c>
      <c r="E135">
        <f>E95*10000/E62</f>
        <v>-0.0010088761905847133</v>
      </c>
      <c r="F135">
        <f>F95*10000/F62</f>
        <v>-0.0003631985156716789</v>
      </c>
      <c r="G135">
        <f>AVERAGE(C135:E135)</f>
        <v>-0.002193037184341605</v>
      </c>
      <c r="H135">
        <f>STDEV(C135:E135)</f>
        <v>0.0010283416601322777</v>
      </c>
      <c r="I135">
        <f>(B135*B4+C135*C4+D135*D4+E135*E4+F135*F4)/SUM(B4:F4)</f>
        <v>-0.002154609314079976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2006-01-23T13:07:16Z</cp:lastPrinted>
  <dcterms:created xsi:type="dcterms:W3CDTF">2006-01-23T13:07:16Z</dcterms:created>
  <dcterms:modified xsi:type="dcterms:W3CDTF">2006-01-23T13:56:02Z</dcterms:modified>
  <cp:category/>
  <cp:version/>
  <cp:contentType/>
  <cp:contentStatus/>
</cp:coreProperties>
</file>