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<sst xmlns="http://schemas.openxmlformats.org/spreadsheetml/2006/main" count="204" uniqueCount="98">
  <si>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Mon 23/01/2006       10:44:42</t>
  </si>
  <si>
    <t>LISSNER</t>
  </si>
  <si>
    <t>HCMQAP789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</si>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</sst>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149741"/>
        <c:axId val="37347670"/>
      </c:lineChart>
      <c:catAx>
        <c:axId val="41497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347670"/>
        <c:crosses val="autoZero"/>
        <c:auto val="1"/>
        <c:lblOffset val="100"/>
        <c:noMultiLvlLbl val="0"/>
      </c:catAx>
      <c:valAx>
        <c:axId val="37347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4974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-0.00227</v>
      </c>
      <c r="C4" s="12">
        <v>-0.003759</v>
      </c>
      <c r="D4" s="12">
        <v>-0.003756</v>
      </c>
      <c r="E4" s="12">
        <v>-0.00376</v>
      </c>
      <c r="F4" s="24">
        <v>-0.002075</v>
      </c>
      <c r="G4" s="34">
        <v>-0.011713</v>
      </c>
    </row>
    <row r="5" spans="1:7" ht="12.75" thickBot="1">
      <c r="A5" s="44" t="s">
        <v>13</v>
      </c>
      <c r="B5" s="45">
        <v>7.531319</v>
      </c>
      <c r="C5" s="46">
        <v>4.146664</v>
      </c>
      <c r="D5" s="46">
        <v>-0.381132</v>
      </c>
      <c r="E5" s="46">
        <v>-3.452281</v>
      </c>
      <c r="F5" s="47">
        <v>-8.806576</v>
      </c>
      <c r="G5" s="48">
        <v>4.593229</v>
      </c>
    </row>
    <row r="6" spans="1:7" ht="12.75" thickTop="1">
      <c r="A6" s="6" t="s">
        <v>14</v>
      </c>
      <c r="B6" s="39">
        <v>-93.1788</v>
      </c>
      <c r="C6" s="40">
        <v>92.71441</v>
      </c>
      <c r="D6" s="40">
        <v>-24.46087</v>
      </c>
      <c r="E6" s="40">
        <v>107.7457</v>
      </c>
      <c r="F6" s="41">
        <v>-216.9963</v>
      </c>
      <c r="G6" s="42">
        <v>0.001643247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-0.369688</v>
      </c>
      <c r="C8" s="13">
        <v>-1.136297</v>
      </c>
      <c r="D8" s="13">
        <v>-0.8837034</v>
      </c>
      <c r="E8" s="13">
        <v>1.750497</v>
      </c>
      <c r="F8" s="25">
        <v>-2.594979</v>
      </c>
      <c r="G8" s="35">
        <v>-0.4630311</v>
      </c>
    </row>
    <row r="9" spans="1:7" ht="12">
      <c r="A9" s="20" t="s">
        <v>17</v>
      </c>
      <c r="B9" s="29">
        <v>0.2602259</v>
      </c>
      <c r="C9" s="13">
        <v>-0.01859412</v>
      </c>
      <c r="D9" s="13">
        <v>0.01184499</v>
      </c>
      <c r="E9" s="13">
        <v>-0.0527418</v>
      </c>
      <c r="F9" s="25">
        <v>-0.7389602</v>
      </c>
      <c r="G9" s="35">
        <v>-0.07468561</v>
      </c>
    </row>
    <row r="10" spans="1:7" ht="12">
      <c r="A10" s="20" t="s">
        <v>18</v>
      </c>
      <c r="B10" s="29">
        <v>-0.2804851</v>
      </c>
      <c r="C10" s="13">
        <v>1.030613</v>
      </c>
      <c r="D10" s="13">
        <v>0.179945</v>
      </c>
      <c r="E10" s="13">
        <v>-0.4711322</v>
      </c>
      <c r="F10" s="25">
        <v>-1.949752</v>
      </c>
      <c r="G10" s="35">
        <v>-0.1218909</v>
      </c>
    </row>
    <row r="11" spans="1:7" ht="12">
      <c r="A11" s="21" t="s">
        <v>19</v>
      </c>
      <c r="B11" s="31">
        <v>2.238177</v>
      </c>
      <c r="C11" s="15">
        <v>0.8535599</v>
      </c>
      <c r="D11" s="15">
        <v>2.195121</v>
      </c>
      <c r="E11" s="15">
        <v>1.445336</v>
      </c>
      <c r="F11" s="27">
        <v>13.00623</v>
      </c>
      <c r="G11" s="37">
        <v>3.134268</v>
      </c>
    </row>
    <row r="12" spans="1:7" ht="12">
      <c r="A12" s="20" t="s">
        <v>20</v>
      </c>
      <c r="B12" s="29">
        <v>0.3009287</v>
      </c>
      <c r="C12" s="13">
        <v>0.2982168</v>
      </c>
      <c r="D12" s="13">
        <v>0.2241484</v>
      </c>
      <c r="E12" s="13">
        <v>0.1286251</v>
      </c>
      <c r="F12" s="25">
        <v>-0.01503318</v>
      </c>
      <c r="G12" s="35">
        <v>0.1983594</v>
      </c>
    </row>
    <row r="13" spans="1:7" ht="12">
      <c r="A13" s="20" t="s">
        <v>21</v>
      </c>
      <c r="B13" s="29">
        <v>-0.0495034</v>
      </c>
      <c r="C13" s="13">
        <v>0.1376336</v>
      </c>
      <c r="D13" s="13">
        <v>-0.07262109</v>
      </c>
      <c r="E13" s="13">
        <v>-0.1472637</v>
      </c>
      <c r="F13" s="25">
        <v>0.0338509</v>
      </c>
      <c r="G13" s="35">
        <v>-0.02248685</v>
      </c>
    </row>
    <row r="14" spans="1:7" ht="12">
      <c r="A14" s="20" t="s">
        <v>22</v>
      </c>
      <c r="B14" s="29">
        <v>0.07398906</v>
      </c>
      <c r="C14" s="13">
        <v>0.04188562</v>
      </c>
      <c r="D14" s="13">
        <v>0.005688234</v>
      </c>
      <c r="E14" s="13">
        <v>-0.1357501</v>
      </c>
      <c r="F14" s="25">
        <v>0.1216356</v>
      </c>
      <c r="G14" s="35">
        <v>0.005678636</v>
      </c>
    </row>
    <row r="15" spans="1:7" ht="12">
      <c r="A15" s="21" t="s">
        <v>23</v>
      </c>
      <c r="B15" s="31">
        <v>-0.4495098</v>
      </c>
      <c r="C15" s="15">
        <v>-0.2533149</v>
      </c>
      <c r="D15" s="15">
        <v>-0.09882053</v>
      </c>
      <c r="E15" s="15">
        <v>-0.1731191</v>
      </c>
      <c r="F15" s="27">
        <v>-0.3244805</v>
      </c>
      <c r="G15" s="37">
        <v>-0.2348184</v>
      </c>
    </row>
    <row r="16" spans="1:7" ht="12">
      <c r="A16" s="20" t="s">
        <v>24</v>
      </c>
      <c r="B16" s="29">
        <v>0.03122205</v>
      </c>
      <c r="C16" s="13">
        <v>0.02411958</v>
      </c>
      <c r="D16" s="13">
        <v>0.03579741</v>
      </c>
      <c r="E16" s="13">
        <v>0.02225674</v>
      </c>
      <c r="F16" s="25">
        <v>-0.01289393</v>
      </c>
      <c r="G16" s="35">
        <v>0.02259411</v>
      </c>
    </row>
    <row r="17" spans="1:7" ht="12">
      <c r="A17" s="20" t="s">
        <v>25</v>
      </c>
      <c r="B17" s="29">
        <v>-0.01857428</v>
      </c>
      <c r="C17" s="13">
        <v>-0.02158305</v>
      </c>
      <c r="D17" s="13">
        <v>-0.01992726</v>
      </c>
      <c r="E17" s="13">
        <v>-0.01119234</v>
      </c>
      <c r="F17" s="25">
        <v>-0.03740668</v>
      </c>
      <c r="G17" s="35">
        <v>-0.02034872</v>
      </c>
    </row>
    <row r="18" spans="1:7" ht="12">
      <c r="A18" s="20" t="s">
        <v>26</v>
      </c>
      <c r="B18" s="29">
        <v>0.04251488</v>
      </c>
      <c r="C18" s="13">
        <v>-0.01056822</v>
      </c>
      <c r="D18" s="13">
        <v>0.03071511</v>
      </c>
      <c r="E18" s="13">
        <v>0.003804642</v>
      </c>
      <c r="F18" s="25">
        <v>0.04415826</v>
      </c>
      <c r="G18" s="35">
        <v>0.01780168</v>
      </c>
    </row>
    <row r="19" spans="1:7" ht="12">
      <c r="A19" s="21" t="s">
        <v>27</v>
      </c>
      <c r="B19" s="31">
        <v>-0.2171515</v>
      </c>
      <c r="C19" s="15">
        <v>-0.184778</v>
      </c>
      <c r="D19" s="15">
        <v>-0.211491</v>
      </c>
      <c r="E19" s="15">
        <v>-0.2046995</v>
      </c>
      <c r="F19" s="27">
        <v>-0.1478299</v>
      </c>
      <c r="G19" s="37">
        <v>-0.1957925</v>
      </c>
    </row>
    <row r="20" spans="1:7" ht="12.75" thickBot="1">
      <c r="A20" s="44" t="s">
        <v>28</v>
      </c>
      <c r="B20" s="45">
        <v>0.0007284094</v>
      </c>
      <c r="C20" s="46">
        <v>-0.004784124</v>
      </c>
      <c r="D20" s="46">
        <v>0.001346324</v>
      </c>
      <c r="E20" s="46">
        <v>-0.002167792</v>
      </c>
      <c r="F20" s="47">
        <v>-0.00118824</v>
      </c>
      <c r="G20" s="48">
        <v>-0.00140145</v>
      </c>
    </row>
    <row r="21" spans="1:7" ht="12.75" thickTop="1">
      <c r="A21" s="6" t="s">
        <v>29</v>
      </c>
      <c r="B21" s="39">
        <v>-37.49674</v>
      </c>
      <c r="C21" s="40">
        <v>55.13119</v>
      </c>
      <c r="D21" s="40">
        <v>-11.50846</v>
      </c>
      <c r="E21" s="40">
        <v>20.42299</v>
      </c>
      <c r="F21" s="41">
        <v>-75.00804</v>
      </c>
      <c r="G21" s="43">
        <v>0.003947284</v>
      </c>
    </row>
    <row r="22" spans="1:7" ht="12">
      <c r="A22" s="20" t="s">
        <v>30</v>
      </c>
      <c r="B22" s="29">
        <v>150.6378</v>
      </c>
      <c r="C22" s="13">
        <v>82.93519</v>
      </c>
      <c r="D22" s="13">
        <v>-7.622643</v>
      </c>
      <c r="E22" s="13">
        <v>-69.04672</v>
      </c>
      <c r="F22" s="25">
        <v>-176.1497</v>
      </c>
      <c r="G22" s="36">
        <v>0</v>
      </c>
    </row>
    <row r="23" spans="1:7" ht="12">
      <c r="A23" s="20" t="s">
        <v>31</v>
      </c>
      <c r="B23" s="29">
        <v>-1.500456</v>
      </c>
      <c r="C23" s="13">
        <v>2.338637</v>
      </c>
      <c r="D23" s="13">
        <v>0.3658424</v>
      </c>
      <c r="E23" s="13">
        <v>1.793804</v>
      </c>
      <c r="F23" s="25">
        <v>2.048873</v>
      </c>
      <c r="G23" s="35">
        <v>1.136789</v>
      </c>
    </row>
    <row r="24" spans="1:7" ht="12">
      <c r="A24" s="20" t="s">
        <v>32</v>
      </c>
      <c r="B24" s="29">
        <v>0.06716463</v>
      </c>
      <c r="C24" s="13">
        <v>-2.653497</v>
      </c>
      <c r="D24" s="13">
        <v>-0.3197031</v>
      </c>
      <c r="E24" s="13">
        <v>4.743567</v>
      </c>
      <c r="F24" s="25">
        <v>3.807883</v>
      </c>
      <c r="G24" s="35">
        <v>0.9420638</v>
      </c>
    </row>
    <row r="25" spans="1:7" ht="12">
      <c r="A25" s="20" t="s">
        <v>33</v>
      </c>
      <c r="B25" s="29">
        <v>-0.9571557</v>
      </c>
      <c r="C25" s="13">
        <v>1.354014</v>
      </c>
      <c r="D25" s="13">
        <v>0.2124675</v>
      </c>
      <c r="E25" s="13">
        <v>0.344407</v>
      </c>
      <c r="F25" s="25">
        <v>-1.463499</v>
      </c>
      <c r="G25" s="35">
        <v>0.1263635</v>
      </c>
    </row>
    <row r="26" spans="1:7" ht="12">
      <c r="A26" s="21" t="s">
        <v>34</v>
      </c>
      <c r="B26" s="31">
        <v>0.4479046</v>
      </c>
      <c r="C26" s="15">
        <v>0.3987522</v>
      </c>
      <c r="D26" s="15">
        <v>-0.1765293</v>
      </c>
      <c r="E26" s="15">
        <v>0.2958026</v>
      </c>
      <c r="F26" s="27">
        <v>1.279815</v>
      </c>
      <c r="G26" s="37">
        <v>0.3598289</v>
      </c>
    </row>
    <row r="27" spans="1:7" ht="12">
      <c r="A27" s="20" t="s">
        <v>35</v>
      </c>
      <c r="B27" s="29">
        <v>-0.1595569</v>
      </c>
      <c r="C27" s="13">
        <v>-0.1376592</v>
      </c>
      <c r="D27" s="13">
        <v>0.08988272</v>
      </c>
      <c r="E27" s="13">
        <v>0.03227197</v>
      </c>
      <c r="F27" s="25">
        <v>0.1327395</v>
      </c>
      <c r="G27" s="35">
        <v>-0.009293408</v>
      </c>
    </row>
    <row r="28" spans="1:7" ht="12">
      <c r="A28" s="20" t="s">
        <v>36</v>
      </c>
      <c r="B28" s="29">
        <v>0.02548367</v>
      </c>
      <c r="C28" s="13">
        <v>0.02669579</v>
      </c>
      <c r="D28" s="13">
        <v>-0.1492283</v>
      </c>
      <c r="E28" s="13">
        <v>0.3777524</v>
      </c>
      <c r="F28" s="25">
        <v>0.5299933</v>
      </c>
      <c r="G28" s="35">
        <v>0.1355856</v>
      </c>
    </row>
    <row r="29" spans="1:7" ht="12">
      <c r="A29" s="20" t="s">
        <v>37</v>
      </c>
      <c r="B29" s="29">
        <v>-0.003101605</v>
      </c>
      <c r="C29" s="13">
        <v>0.03149411</v>
      </c>
      <c r="D29" s="13">
        <v>0.03678817</v>
      </c>
      <c r="E29" s="13">
        <v>-0.02920707</v>
      </c>
      <c r="F29" s="25">
        <v>-0.04322266</v>
      </c>
      <c r="G29" s="35">
        <v>0.003202294</v>
      </c>
    </row>
    <row r="30" spans="1:7" ht="12">
      <c r="A30" s="21" t="s">
        <v>38</v>
      </c>
      <c r="B30" s="31">
        <v>0.01997361</v>
      </c>
      <c r="C30" s="15">
        <v>0.08871264</v>
      </c>
      <c r="D30" s="15">
        <v>0.005229481</v>
      </c>
      <c r="E30" s="15">
        <v>0.009567283</v>
      </c>
      <c r="F30" s="27">
        <v>0.3047704</v>
      </c>
      <c r="G30" s="37">
        <v>0.06829939</v>
      </c>
    </row>
    <row r="31" spans="1:7" ht="12">
      <c r="A31" s="20" t="s">
        <v>39</v>
      </c>
      <c r="B31" s="29">
        <v>0.003897194</v>
      </c>
      <c r="C31" s="13">
        <v>-0.03854947</v>
      </c>
      <c r="D31" s="13">
        <v>0.009147958</v>
      </c>
      <c r="E31" s="13">
        <v>-0.006037736</v>
      </c>
      <c r="F31" s="25">
        <v>0.02242199</v>
      </c>
      <c r="G31" s="35">
        <v>-0.00498579</v>
      </c>
    </row>
    <row r="32" spans="1:7" ht="12">
      <c r="A32" s="20" t="s">
        <v>40</v>
      </c>
      <c r="B32" s="29">
        <v>0.01975868</v>
      </c>
      <c r="C32" s="13">
        <v>0.03634013</v>
      </c>
      <c r="D32" s="13">
        <v>-0.0002391119</v>
      </c>
      <c r="E32" s="13">
        <v>0.0279716</v>
      </c>
      <c r="F32" s="25">
        <v>0.06271995</v>
      </c>
      <c r="G32" s="35">
        <v>0.02662453</v>
      </c>
    </row>
    <row r="33" spans="1:7" ht="12">
      <c r="A33" s="20" t="s">
        <v>41</v>
      </c>
      <c r="B33" s="29">
        <v>0.1025971</v>
      </c>
      <c r="C33" s="13">
        <v>0.05149993</v>
      </c>
      <c r="D33" s="13">
        <v>0.0898682</v>
      </c>
      <c r="E33" s="13">
        <v>0.07459141</v>
      </c>
      <c r="F33" s="25">
        <v>0.07918004</v>
      </c>
      <c r="G33" s="35">
        <v>0.07738663</v>
      </c>
    </row>
    <row r="34" spans="1:7" ht="12">
      <c r="A34" s="21" t="s">
        <v>42</v>
      </c>
      <c r="B34" s="31">
        <v>-0.0242732</v>
      </c>
      <c r="C34" s="15">
        <v>0.0004722682</v>
      </c>
      <c r="D34" s="15">
        <v>0.008315446</v>
      </c>
      <c r="E34" s="15">
        <v>0.02238367</v>
      </c>
      <c r="F34" s="27">
        <v>-0.01039667</v>
      </c>
      <c r="G34" s="37">
        <v>0.002592353</v>
      </c>
    </row>
    <row r="35" spans="1:7" ht="12.75" thickBot="1">
      <c r="A35" s="22" t="s">
        <v>43</v>
      </c>
      <c r="B35" s="32">
        <v>0.0002986418</v>
      </c>
      <c r="C35" s="16">
        <v>0.002057858</v>
      </c>
      <c r="D35" s="16">
        <v>-0.004956055</v>
      </c>
      <c r="E35" s="16">
        <v>-0.00527543</v>
      </c>
      <c r="F35" s="28">
        <v>0.008105211</v>
      </c>
      <c r="G35" s="38">
        <v>-0.0008463408</v>
      </c>
    </row>
    <row r="36" spans="1:7" ht="12">
      <c r="A36" s="4" t="s">
        <v>44</v>
      </c>
      <c r="B36" s="3">
        <v>20.04395</v>
      </c>
      <c r="C36" s="3">
        <v>20.04089</v>
      </c>
      <c r="D36" s="3">
        <v>20.05005</v>
      </c>
      <c r="E36" s="3">
        <v>20.05005</v>
      </c>
      <c r="F36" s="3">
        <v>20.0592</v>
      </c>
      <c r="G36" s="3"/>
    </row>
    <row r="37" spans="1:6" ht="12">
      <c r="A37" s="4" t="s">
        <v>45</v>
      </c>
      <c r="B37" s="2">
        <v>0.09714763</v>
      </c>
      <c r="C37" s="2">
        <v>0.02136231</v>
      </c>
      <c r="D37" s="2">
        <v>-0.02441406</v>
      </c>
      <c r="E37" s="2">
        <v>-0.04882813</v>
      </c>
      <c r="F37" s="2">
        <v>-0.05645752</v>
      </c>
    </row>
    <row r="38" spans="1:7" ht="12">
      <c r="A38" s="4" t="s">
        <v>53</v>
      </c>
      <c r="B38" s="2">
        <v>0.000159328</v>
      </c>
      <c r="C38" s="2">
        <v>-0.0001583809</v>
      </c>
      <c r="D38" s="2">
        <v>4.156854E-05</v>
      </c>
      <c r="E38" s="2">
        <v>-0.0001829192</v>
      </c>
      <c r="F38" s="2">
        <v>0.0003665339</v>
      </c>
      <c r="G38" s="2">
        <v>0.0002810715</v>
      </c>
    </row>
    <row r="39" spans="1:7" ht="12.75" thickBot="1">
      <c r="A39" s="4" t="s">
        <v>54</v>
      </c>
      <c r="B39" s="2">
        <v>6.134438E-05</v>
      </c>
      <c r="C39" s="2">
        <v>-9.240948E-05</v>
      </c>
      <c r="D39" s="2">
        <v>1.959607E-05</v>
      </c>
      <c r="E39" s="2">
        <v>-3.598209E-05</v>
      </c>
      <c r="F39" s="2">
        <v>0.0001339701</v>
      </c>
      <c r="G39" s="2">
        <v>0.0007803654</v>
      </c>
    </row>
    <row r="40" spans="2:7" ht="12.75" thickBot="1">
      <c r="B40" s="7" t="s">
        <v>46</v>
      </c>
      <c r="C40" s="18">
        <v>-0.003758</v>
      </c>
      <c r="D40" s="17" t="s">
        <v>47</v>
      </c>
      <c r="E40" s="18">
        <v>3.116632</v>
      </c>
      <c r="F40" s="17" t="s">
        <v>48</v>
      </c>
      <c r="G40" s="8">
        <v>55.090758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0.00227</v>
      </c>
      <c r="C4">
        <v>0.003759</v>
      </c>
      <c r="D4">
        <v>0.003756</v>
      </c>
      <c r="E4">
        <v>0.00376</v>
      </c>
      <c r="F4">
        <v>0.002075</v>
      </c>
      <c r="G4">
        <v>0.011713</v>
      </c>
    </row>
    <row r="5" spans="1:7" ht="12.75">
      <c r="A5" t="s">
        <v>13</v>
      </c>
      <c r="B5">
        <v>7.531319</v>
      </c>
      <c r="C5">
        <v>4.146664</v>
      </c>
      <c r="D5">
        <v>-0.381132</v>
      </c>
      <c r="E5">
        <v>-3.452281</v>
      </c>
      <c r="F5">
        <v>-8.806576</v>
      </c>
      <c r="G5">
        <v>4.593229</v>
      </c>
    </row>
    <row r="6" spans="1:7" ht="12.75">
      <c r="A6" t="s">
        <v>14</v>
      </c>
      <c r="B6" s="49">
        <v>-93.1788</v>
      </c>
      <c r="C6" s="49">
        <v>92.71441</v>
      </c>
      <c r="D6" s="49">
        <v>-24.46087</v>
      </c>
      <c r="E6" s="49">
        <v>107.7457</v>
      </c>
      <c r="F6" s="49">
        <v>-216.9963</v>
      </c>
      <c r="G6" s="49">
        <v>0.001643247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-0.369688</v>
      </c>
      <c r="C8" s="49">
        <v>-1.136297</v>
      </c>
      <c r="D8" s="49">
        <v>-0.8837034</v>
      </c>
      <c r="E8" s="49">
        <v>1.750497</v>
      </c>
      <c r="F8" s="49">
        <v>-2.594979</v>
      </c>
      <c r="G8" s="49">
        <v>-0.4630311</v>
      </c>
    </row>
    <row r="9" spans="1:7" ht="12.75">
      <c r="A9" t="s">
        <v>17</v>
      </c>
      <c r="B9" s="49">
        <v>0.2602259</v>
      </c>
      <c r="C9" s="49">
        <v>-0.01859412</v>
      </c>
      <c r="D9" s="49">
        <v>0.01184499</v>
      </c>
      <c r="E9" s="49">
        <v>-0.0527418</v>
      </c>
      <c r="F9" s="49">
        <v>-0.7389602</v>
      </c>
      <c r="G9" s="49">
        <v>-0.07468561</v>
      </c>
    </row>
    <row r="10" spans="1:7" ht="12.75">
      <c r="A10" t="s">
        <v>18</v>
      </c>
      <c r="B10" s="49">
        <v>-0.2804851</v>
      </c>
      <c r="C10" s="49">
        <v>1.030613</v>
      </c>
      <c r="D10" s="49">
        <v>0.179945</v>
      </c>
      <c r="E10" s="49">
        <v>-0.4711322</v>
      </c>
      <c r="F10" s="49">
        <v>-1.949752</v>
      </c>
      <c r="G10" s="49">
        <v>-0.1218909</v>
      </c>
    </row>
    <row r="11" spans="1:7" ht="12.75">
      <c r="A11" t="s">
        <v>19</v>
      </c>
      <c r="B11" s="49">
        <v>2.238177</v>
      </c>
      <c r="C11" s="49">
        <v>0.8535599</v>
      </c>
      <c r="D11" s="49">
        <v>2.195121</v>
      </c>
      <c r="E11" s="49">
        <v>1.445336</v>
      </c>
      <c r="F11" s="49">
        <v>13.00623</v>
      </c>
      <c r="G11" s="49">
        <v>3.134268</v>
      </c>
    </row>
    <row r="12" spans="1:7" ht="12.75">
      <c r="A12" t="s">
        <v>20</v>
      </c>
      <c r="B12" s="49">
        <v>0.3009287</v>
      </c>
      <c r="C12" s="49">
        <v>0.2982168</v>
      </c>
      <c r="D12" s="49">
        <v>0.2241484</v>
      </c>
      <c r="E12" s="49">
        <v>0.1286251</v>
      </c>
      <c r="F12" s="49">
        <v>-0.01503318</v>
      </c>
      <c r="G12" s="49">
        <v>0.1983594</v>
      </c>
    </row>
    <row r="13" spans="1:7" ht="12.75">
      <c r="A13" t="s">
        <v>21</v>
      </c>
      <c r="B13" s="49">
        <v>-0.0495034</v>
      </c>
      <c r="C13" s="49">
        <v>0.1376336</v>
      </c>
      <c r="D13" s="49">
        <v>-0.07262109</v>
      </c>
      <c r="E13" s="49">
        <v>-0.1472637</v>
      </c>
      <c r="F13" s="49">
        <v>0.0338509</v>
      </c>
      <c r="G13" s="49">
        <v>-0.02248685</v>
      </c>
    </row>
    <row r="14" spans="1:7" ht="12.75">
      <c r="A14" t="s">
        <v>22</v>
      </c>
      <c r="B14" s="49">
        <v>0.07398906</v>
      </c>
      <c r="C14" s="49">
        <v>0.04188562</v>
      </c>
      <c r="D14" s="49">
        <v>0.005688234</v>
      </c>
      <c r="E14" s="49">
        <v>-0.1357501</v>
      </c>
      <c r="F14" s="49">
        <v>0.1216356</v>
      </c>
      <c r="G14" s="49">
        <v>0.005678636</v>
      </c>
    </row>
    <row r="15" spans="1:7" ht="12.75">
      <c r="A15" t="s">
        <v>23</v>
      </c>
      <c r="B15" s="49">
        <v>-0.4495098</v>
      </c>
      <c r="C15" s="49">
        <v>-0.2533149</v>
      </c>
      <c r="D15" s="49">
        <v>-0.09882053</v>
      </c>
      <c r="E15" s="49">
        <v>-0.1731191</v>
      </c>
      <c r="F15" s="49">
        <v>-0.3244805</v>
      </c>
      <c r="G15" s="49">
        <v>-0.2348184</v>
      </c>
    </row>
    <row r="16" spans="1:7" ht="12.75">
      <c r="A16" t="s">
        <v>24</v>
      </c>
      <c r="B16" s="49">
        <v>0.03122205</v>
      </c>
      <c r="C16" s="49">
        <v>0.02411958</v>
      </c>
      <c r="D16" s="49">
        <v>0.03579741</v>
      </c>
      <c r="E16" s="49">
        <v>0.02225674</v>
      </c>
      <c r="F16" s="49">
        <v>-0.01289393</v>
      </c>
      <c r="G16" s="49">
        <v>0.02259411</v>
      </c>
    </row>
    <row r="17" spans="1:7" ht="12.75">
      <c r="A17" t="s">
        <v>25</v>
      </c>
      <c r="B17" s="49">
        <v>-0.01857428</v>
      </c>
      <c r="C17" s="49">
        <v>-0.02158305</v>
      </c>
      <c r="D17" s="49">
        <v>-0.01992726</v>
      </c>
      <c r="E17" s="49">
        <v>-0.01119234</v>
      </c>
      <c r="F17" s="49">
        <v>-0.03740668</v>
      </c>
      <c r="G17" s="49">
        <v>-0.02034872</v>
      </c>
    </row>
    <row r="18" spans="1:7" ht="12.75">
      <c r="A18" t="s">
        <v>26</v>
      </c>
      <c r="B18" s="49">
        <v>0.04251488</v>
      </c>
      <c r="C18" s="49">
        <v>-0.01056822</v>
      </c>
      <c r="D18" s="49">
        <v>0.03071511</v>
      </c>
      <c r="E18" s="49">
        <v>0.003804642</v>
      </c>
      <c r="F18" s="49">
        <v>0.04415826</v>
      </c>
      <c r="G18" s="49">
        <v>0.01780168</v>
      </c>
    </row>
    <row r="19" spans="1:7" ht="12.75">
      <c r="A19" t="s">
        <v>27</v>
      </c>
      <c r="B19" s="49">
        <v>-0.2171515</v>
      </c>
      <c r="C19" s="49">
        <v>-0.184778</v>
      </c>
      <c r="D19" s="49">
        <v>-0.211491</v>
      </c>
      <c r="E19" s="49">
        <v>-0.2046995</v>
      </c>
      <c r="F19" s="49">
        <v>-0.1478299</v>
      </c>
      <c r="G19" s="49">
        <v>-0.1957925</v>
      </c>
    </row>
    <row r="20" spans="1:7" ht="12.75">
      <c r="A20" t="s">
        <v>28</v>
      </c>
      <c r="B20" s="49">
        <v>0.0007284094</v>
      </c>
      <c r="C20" s="49">
        <v>-0.004784124</v>
      </c>
      <c r="D20" s="49">
        <v>0.001346324</v>
      </c>
      <c r="E20" s="49">
        <v>-0.002167792</v>
      </c>
      <c r="F20" s="49">
        <v>-0.00118824</v>
      </c>
      <c r="G20" s="49">
        <v>-0.00140145</v>
      </c>
    </row>
    <row r="21" spans="1:7" ht="12.75">
      <c r="A21" t="s">
        <v>29</v>
      </c>
      <c r="B21" s="49">
        <v>-37.49674</v>
      </c>
      <c r="C21" s="49">
        <v>55.13119</v>
      </c>
      <c r="D21" s="49">
        <v>-11.50846</v>
      </c>
      <c r="E21" s="49">
        <v>20.42299</v>
      </c>
      <c r="F21" s="49">
        <v>-75.00804</v>
      </c>
      <c r="G21" s="49">
        <v>0.003947284</v>
      </c>
    </row>
    <row r="22" spans="1:7" ht="12.75">
      <c r="A22" t="s">
        <v>30</v>
      </c>
      <c r="B22" s="49">
        <v>150.6378</v>
      </c>
      <c r="C22" s="49">
        <v>82.93519</v>
      </c>
      <c r="D22" s="49">
        <v>-7.622643</v>
      </c>
      <c r="E22" s="49">
        <v>-69.04672</v>
      </c>
      <c r="F22" s="49">
        <v>-176.1497</v>
      </c>
      <c r="G22" s="49">
        <v>0</v>
      </c>
    </row>
    <row r="23" spans="1:7" ht="12.75">
      <c r="A23" t="s">
        <v>31</v>
      </c>
      <c r="B23" s="49">
        <v>-1.500456</v>
      </c>
      <c r="C23" s="49">
        <v>2.338637</v>
      </c>
      <c r="D23" s="49">
        <v>0.3658424</v>
      </c>
      <c r="E23" s="49">
        <v>1.793804</v>
      </c>
      <c r="F23" s="49">
        <v>2.048873</v>
      </c>
      <c r="G23" s="49">
        <v>1.136789</v>
      </c>
    </row>
    <row r="24" spans="1:7" ht="12.75">
      <c r="A24" t="s">
        <v>32</v>
      </c>
      <c r="B24" s="49">
        <v>0.06716463</v>
      </c>
      <c r="C24" s="49">
        <v>-2.653497</v>
      </c>
      <c r="D24" s="49">
        <v>-0.3197031</v>
      </c>
      <c r="E24" s="49">
        <v>4.743567</v>
      </c>
      <c r="F24" s="49">
        <v>3.807883</v>
      </c>
      <c r="G24" s="49">
        <v>0.9420638</v>
      </c>
    </row>
    <row r="25" spans="1:7" ht="12.75">
      <c r="A25" t="s">
        <v>33</v>
      </c>
      <c r="B25" s="49">
        <v>-0.9571557</v>
      </c>
      <c r="C25" s="49">
        <v>1.354014</v>
      </c>
      <c r="D25" s="49">
        <v>0.2124675</v>
      </c>
      <c r="E25" s="49">
        <v>0.344407</v>
      </c>
      <c r="F25" s="49">
        <v>-1.463499</v>
      </c>
      <c r="G25" s="49">
        <v>0.1263635</v>
      </c>
    </row>
    <row r="26" spans="1:7" ht="12.75">
      <c r="A26" t="s">
        <v>34</v>
      </c>
      <c r="B26" s="49">
        <v>0.4479046</v>
      </c>
      <c r="C26" s="49">
        <v>0.3987522</v>
      </c>
      <c r="D26" s="49">
        <v>-0.1765293</v>
      </c>
      <c r="E26" s="49">
        <v>0.2958026</v>
      </c>
      <c r="F26" s="49">
        <v>1.279815</v>
      </c>
      <c r="G26" s="49">
        <v>0.3598289</v>
      </c>
    </row>
    <row r="27" spans="1:7" ht="12.75">
      <c r="A27" t="s">
        <v>35</v>
      </c>
      <c r="B27" s="49">
        <v>-0.1595569</v>
      </c>
      <c r="C27" s="49">
        <v>-0.1376592</v>
      </c>
      <c r="D27" s="49">
        <v>0.08988272</v>
      </c>
      <c r="E27" s="49">
        <v>0.03227197</v>
      </c>
      <c r="F27" s="49">
        <v>0.1327395</v>
      </c>
      <c r="G27" s="49">
        <v>-0.009293408</v>
      </c>
    </row>
    <row r="28" spans="1:7" ht="12.75">
      <c r="A28" t="s">
        <v>36</v>
      </c>
      <c r="B28" s="49">
        <v>0.02548367</v>
      </c>
      <c r="C28" s="49">
        <v>0.02669579</v>
      </c>
      <c r="D28" s="49">
        <v>-0.1492283</v>
      </c>
      <c r="E28" s="49">
        <v>0.3777524</v>
      </c>
      <c r="F28" s="49">
        <v>0.5299933</v>
      </c>
      <c r="G28" s="49">
        <v>0.1355856</v>
      </c>
    </row>
    <row r="29" spans="1:7" ht="12.75">
      <c r="A29" t="s">
        <v>37</v>
      </c>
      <c r="B29" s="49">
        <v>-0.003101605</v>
      </c>
      <c r="C29" s="49">
        <v>0.03149411</v>
      </c>
      <c r="D29" s="49">
        <v>0.03678817</v>
      </c>
      <c r="E29" s="49">
        <v>-0.02920707</v>
      </c>
      <c r="F29" s="49">
        <v>-0.04322266</v>
      </c>
      <c r="G29" s="49">
        <v>0.003202294</v>
      </c>
    </row>
    <row r="30" spans="1:7" ht="12.75">
      <c r="A30" t="s">
        <v>38</v>
      </c>
      <c r="B30" s="49">
        <v>0.01997361</v>
      </c>
      <c r="C30" s="49">
        <v>0.08871264</v>
      </c>
      <c r="D30" s="49">
        <v>0.005229481</v>
      </c>
      <c r="E30" s="49">
        <v>0.009567283</v>
      </c>
      <c r="F30" s="49">
        <v>0.3047704</v>
      </c>
      <c r="G30" s="49">
        <v>0.06829939</v>
      </c>
    </row>
    <row r="31" spans="1:7" ht="12.75">
      <c r="A31" t="s">
        <v>39</v>
      </c>
      <c r="B31" s="49">
        <v>0.003897194</v>
      </c>
      <c r="C31" s="49">
        <v>-0.03854947</v>
      </c>
      <c r="D31" s="49">
        <v>0.009147958</v>
      </c>
      <c r="E31" s="49">
        <v>-0.006037736</v>
      </c>
      <c r="F31" s="49">
        <v>0.02242199</v>
      </c>
      <c r="G31" s="49">
        <v>-0.00498579</v>
      </c>
    </row>
    <row r="32" spans="1:7" ht="12.75">
      <c r="A32" t="s">
        <v>40</v>
      </c>
      <c r="B32" s="49">
        <v>0.01975868</v>
      </c>
      <c r="C32" s="49">
        <v>0.03634013</v>
      </c>
      <c r="D32" s="49">
        <v>-0.0002391119</v>
      </c>
      <c r="E32" s="49">
        <v>0.0279716</v>
      </c>
      <c r="F32" s="49">
        <v>0.06271995</v>
      </c>
      <c r="G32" s="49">
        <v>0.02662453</v>
      </c>
    </row>
    <row r="33" spans="1:7" ht="12.75">
      <c r="A33" t="s">
        <v>41</v>
      </c>
      <c r="B33" s="49">
        <v>0.1025971</v>
      </c>
      <c r="C33" s="49">
        <v>0.05149993</v>
      </c>
      <c r="D33" s="49">
        <v>0.0898682</v>
      </c>
      <c r="E33" s="49">
        <v>0.07459141</v>
      </c>
      <c r="F33" s="49">
        <v>0.07918004</v>
      </c>
      <c r="G33" s="49">
        <v>0.07738663</v>
      </c>
    </row>
    <row r="34" spans="1:7" ht="12.75">
      <c r="A34" t="s">
        <v>42</v>
      </c>
      <c r="B34" s="49">
        <v>-0.0242732</v>
      </c>
      <c r="C34" s="49">
        <v>0.0004722682</v>
      </c>
      <c r="D34" s="49">
        <v>0.008315446</v>
      </c>
      <c r="E34" s="49">
        <v>0.02238367</v>
      </c>
      <c r="F34" s="49">
        <v>-0.01039667</v>
      </c>
      <c r="G34" s="49">
        <v>0.002592353</v>
      </c>
    </row>
    <row r="35" spans="1:7" ht="12.75">
      <c r="A35" t="s">
        <v>43</v>
      </c>
      <c r="B35" s="49">
        <v>0.0002986418</v>
      </c>
      <c r="C35" s="49">
        <v>0.002057858</v>
      </c>
      <c r="D35" s="49">
        <v>-0.004956055</v>
      </c>
      <c r="E35" s="49">
        <v>-0.00527543</v>
      </c>
      <c r="F35" s="49">
        <v>0.008105211</v>
      </c>
      <c r="G35" s="49">
        <v>-0.0008463408</v>
      </c>
    </row>
    <row r="36" spans="1:6" ht="12.75">
      <c r="A36" t="s">
        <v>44</v>
      </c>
      <c r="B36" s="49">
        <v>20.04395</v>
      </c>
      <c r="C36" s="49">
        <v>20.04089</v>
      </c>
      <c r="D36" s="49">
        <v>20.05005</v>
      </c>
      <c r="E36" s="49">
        <v>20.05005</v>
      </c>
      <c r="F36" s="49">
        <v>20.0592</v>
      </c>
    </row>
    <row r="37" spans="1:6" ht="12.75">
      <c r="A37" t="s">
        <v>45</v>
      </c>
      <c r="B37" s="49">
        <v>0.09714763</v>
      </c>
      <c r="C37" s="49">
        <v>0.02136231</v>
      </c>
      <c r="D37" s="49">
        <v>-0.02441406</v>
      </c>
      <c r="E37" s="49">
        <v>-0.04882813</v>
      </c>
      <c r="F37" s="49">
        <v>-0.05645752</v>
      </c>
    </row>
    <row r="38" spans="1:7" ht="12.75">
      <c r="A38" t="s">
        <v>55</v>
      </c>
      <c r="B38" s="49">
        <v>0.000159328</v>
      </c>
      <c r="C38" s="49">
        <v>-0.0001583809</v>
      </c>
      <c r="D38" s="49">
        <v>4.156854E-05</v>
      </c>
      <c r="E38" s="49">
        <v>-0.0001829192</v>
      </c>
      <c r="F38" s="49">
        <v>0.0003665339</v>
      </c>
      <c r="G38" s="49">
        <v>0.0002810715</v>
      </c>
    </row>
    <row r="39" spans="1:7" ht="12.75">
      <c r="A39" t="s">
        <v>56</v>
      </c>
      <c r="B39" s="49">
        <v>6.134438E-05</v>
      </c>
      <c r="C39" s="49">
        <v>-9.240948E-05</v>
      </c>
      <c r="D39" s="49">
        <v>1.959607E-05</v>
      </c>
      <c r="E39" s="49">
        <v>-3.598209E-05</v>
      </c>
      <c r="F39" s="49">
        <v>0.0001339701</v>
      </c>
      <c r="G39" s="49">
        <v>0.0007803654</v>
      </c>
    </row>
    <row r="40" spans="2:7" ht="12.75">
      <c r="B40" t="s">
        <v>46</v>
      </c>
      <c r="C40">
        <v>-0.003758</v>
      </c>
      <c r="D40" t="s">
        <v>47</v>
      </c>
      <c r="E40">
        <v>3.116632</v>
      </c>
      <c r="F40" t="s">
        <v>48</v>
      </c>
      <c r="G40">
        <v>55.090758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0.00015932803817654458</v>
      </c>
      <c r="C50">
        <f>-0.017/(C7*C7+C22*C22)*(C21*C22+C6*C7)</f>
        <v>-0.0001583808968446972</v>
      </c>
      <c r="D50">
        <f>-0.017/(D7*D7+D22*D22)*(D21*D22+D6*D7)</f>
        <v>4.1568541616779135E-05</v>
      </c>
      <c r="E50">
        <f>-0.017/(E7*E7+E22*E22)*(E21*E22+E6*E7)</f>
        <v>-0.00018291924553700924</v>
      </c>
      <c r="F50">
        <f>-0.017/(F7*F7+F22*F22)*(F21*F22+F6*F7)</f>
        <v>0.0003665338298195222</v>
      </c>
      <c r="G50">
        <f>(B50*B$4+C50*C$4+D50*D$4+E50*E$4+F50*F$4)/SUM(B$4:F$4)</f>
        <v>-3.0514523748300125E-07</v>
      </c>
    </row>
    <row r="51" spans="1:7" ht="12.75">
      <c r="A51" t="s">
        <v>59</v>
      </c>
      <c r="B51">
        <f>-0.017/(B7*B7+B22*B22)*(B21*B7-B6*B22)</f>
        <v>6.134437548507692E-05</v>
      </c>
      <c r="C51">
        <f>-0.017/(C7*C7+C22*C22)*(C21*C7-C6*C22)</f>
        <v>-9.240948802278148E-05</v>
      </c>
      <c r="D51">
        <f>-0.017/(D7*D7+D22*D22)*(D21*D7-D6*D22)</f>
        <v>1.9596068215277536E-05</v>
      </c>
      <c r="E51">
        <f>-0.017/(E7*E7+E22*E22)*(E21*E7-E6*E22)</f>
        <v>-3.598208039292051E-05</v>
      </c>
      <c r="F51">
        <f>-0.017/(F7*F7+F22*F22)*(F21*F7-F6*F22)</f>
        <v>0.00013397015041625597</v>
      </c>
      <c r="G51">
        <f>(B51*B$4+C51*C$4+D51*D$4+E51*E$4+F51*F$4)/SUM(B$4:F$4)</f>
        <v>5.238629274277511E-07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10000.00389916147</v>
      </c>
      <c r="C62">
        <f>C7+(2/0.017)*(C8*C50-C23*C51)</f>
        <v>10000.046597645387</v>
      </c>
      <c r="D62">
        <f>D7+(2/0.017)*(D8*D50-D23*D51)</f>
        <v>9999.99483490186</v>
      </c>
      <c r="E62">
        <f>E7+(2/0.017)*(E8*E50-E23*E51)</f>
        <v>9999.969922965785</v>
      </c>
      <c r="F62">
        <f>F7+(2/0.017)*(F8*F50-F23*F51)</f>
        <v>9999.855807598216</v>
      </c>
    </row>
    <row r="63" spans="1:6" ht="12.75">
      <c r="A63" t="s">
        <v>67</v>
      </c>
      <c r="B63">
        <f>B8+(3/0.017)*(B9*B50-B24*B51)</f>
        <v>-0.36309839237981956</v>
      </c>
      <c r="C63">
        <f>C8+(3/0.017)*(C9*C50-C24*C51)</f>
        <v>-1.1790493551479437</v>
      </c>
      <c r="D63">
        <f>D8+(3/0.017)*(D9*D50-D24*D51)</f>
        <v>-0.8825109348148233</v>
      </c>
      <c r="E63">
        <f>E8+(3/0.017)*(E9*E50-E24*E51)</f>
        <v>1.7823200998954356</v>
      </c>
      <c r="F63">
        <f>F8+(3/0.017)*(F9*F50-F24*F51)</f>
        <v>-2.732801924200183</v>
      </c>
    </row>
    <row r="64" spans="1:6" ht="12.75">
      <c r="A64" t="s">
        <v>68</v>
      </c>
      <c r="B64">
        <f>B9+(4/0.017)*(B10*B50-B25*B51)</f>
        <v>0.2635263653971129</v>
      </c>
      <c r="C64">
        <f>C9+(4/0.017)*(C10*C50-C25*C51)</f>
        <v>-0.027560160170382465</v>
      </c>
      <c r="D64">
        <f>D9+(4/0.017)*(D10*D50-D25*D51)</f>
        <v>0.012625348493576903</v>
      </c>
      <c r="E64">
        <f>E9+(4/0.017)*(E10*E50-E25*E51)</f>
        <v>-0.029548476015511548</v>
      </c>
      <c r="F64">
        <f>F9+(4/0.017)*(F10*F50-F25*F51)</f>
        <v>-0.8609801733162901</v>
      </c>
    </row>
    <row r="65" spans="1:6" ht="12.75">
      <c r="A65" t="s">
        <v>69</v>
      </c>
      <c r="B65">
        <f>B10+(5/0.017)*(B11*B50-B26*B51)</f>
        <v>-0.18368276984177329</v>
      </c>
      <c r="C65">
        <f>C10+(5/0.017)*(C11*C50-C26*C51)</f>
        <v>1.0016897365227317</v>
      </c>
      <c r="D65">
        <f>D10+(5/0.017)*(D11*D50-D26*D51)</f>
        <v>0.20780007613151794</v>
      </c>
      <c r="E65">
        <f>E10+(5/0.017)*(E11*E50-E26*E51)</f>
        <v>-0.5457604875687776</v>
      </c>
      <c r="F65">
        <f>F10+(5/0.017)*(F11*F50-F26*F51)</f>
        <v>-0.5980560337180636</v>
      </c>
    </row>
    <row r="66" spans="1:6" ht="12.75">
      <c r="A66" t="s">
        <v>70</v>
      </c>
      <c r="B66">
        <f>B11+(6/0.017)*(B12*B50-B27*B51)</f>
        <v>2.258553810983595</v>
      </c>
      <c r="C66">
        <f>C11+(6/0.017)*(C12*C50-C27*C51)</f>
        <v>0.8324000669064301</v>
      </c>
      <c r="D66">
        <f>D11+(6/0.017)*(D12*D50-D27*D51)</f>
        <v>2.1977878850051433</v>
      </c>
      <c r="E66">
        <f>E11+(6/0.017)*(E12*E50-E27*E51)</f>
        <v>1.437441837542302</v>
      </c>
      <c r="F66">
        <f>F11+(6/0.017)*(F12*F50-F27*F51)</f>
        <v>12.998008835357314</v>
      </c>
    </row>
    <row r="67" spans="1:6" ht="12.75">
      <c r="A67" t="s">
        <v>71</v>
      </c>
      <c r="B67">
        <f>B12+(7/0.017)*(B13*B50-B28*B51)</f>
        <v>0.2970372931774114</v>
      </c>
      <c r="C67">
        <f>C12+(7/0.017)*(C13*C50-C28*C51)</f>
        <v>0.2902567340574174</v>
      </c>
      <c r="D67">
        <f>D12+(7/0.017)*(D13*D50-D28*D51)</f>
        <v>0.2241095027065708</v>
      </c>
      <c r="E67">
        <f>E12+(7/0.017)*(E13*E50-E28*E51)</f>
        <v>0.14531379263946176</v>
      </c>
      <c r="F67">
        <f>F12+(7/0.017)*(F13*F50-F28*F51)</f>
        <v>-0.039160854982670086</v>
      </c>
    </row>
    <row r="68" spans="1:6" ht="12.75">
      <c r="A68" t="s">
        <v>72</v>
      </c>
      <c r="B68">
        <f>B13+(8/0.017)*(B14*B50-B29*B51)</f>
        <v>-0.043866318683269165</v>
      </c>
      <c r="C68">
        <f>C13+(8/0.017)*(C14*C50-C29*C51)</f>
        <v>0.1358813517742762</v>
      </c>
      <c r="D68">
        <f>D13+(8/0.017)*(D14*D50-D29*D51)</f>
        <v>-0.07284906736333188</v>
      </c>
      <c r="E68">
        <f>E13+(8/0.017)*(E14*E50-E29*E51)</f>
        <v>-0.13607293541986262</v>
      </c>
      <c r="F68">
        <f>F13+(8/0.017)*(F14*F50-F29*F51)</f>
        <v>0.05755636285740526</v>
      </c>
    </row>
    <row r="69" spans="1:6" ht="12.75">
      <c r="A69" t="s">
        <v>73</v>
      </c>
      <c r="B69">
        <f>B14+(9/0.017)*(B15*B50-B30*B51)</f>
        <v>0.035424174772889956</v>
      </c>
      <c r="C69">
        <f>C14+(9/0.017)*(C15*C50-C30*C51)</f>
        <v>0.06746580683570982</v>
      </c>
      <c r="D69">
        <f>D14+(9/0.017)*(D15*D50-D30*D51)</f>
        <v>0.003459250281015705</v>
      </c>
      <c r="E69">
        <f>E14+(9/0.017)*(E15*E50-E30*E51)</f>
        <v>-0.11880306510853855</v>
      </c>
      <c r="F69">
        <f>F14+(9/0.017)*(F15*F50-F30*F51)</f>
        <v>0.03705507351325979</v>
      </c>
    </row>
    <row r="70" spans="1:6" ht="12.75">
      <c r="A70" t="s">
        <v>74</v>
      </c>
      <c r="B70">
        <f>B15+(10/0.017)*(B16*B50-B31*B51)</f>
        <v>-0.44672422526924954</v>
      </c>
      <c r="C70">
        <f>C15+(10/0.017)*(C16*C50-C31*C51)</f>
        <v>-0.25765749852833353</v>
      </c>
      <c r="D70">
        <f>D15+(10/0.017)*(D16*D50-D31*D51)</f>
        <v>-0.09805065816567093</v>
      </c>
      <c r="E70">
        <f>E15+(10/0.017)*(E16*E50-E31*E51)</f>
        <v>-0.175641709641798</v>
      </c>
      <c r="F70">
        <f>F15+(10/0.017)*(F16*F50-F31*F51)</f>
        <v>-0.3290275228925039</v>
      </c>
    </row>
    <row r="71" spans="1:6" ht="12.75">
      <c r="A71" t="s">
        <v>75</v>
      </c>
      <c r="B71">
        <f>B16+(11/0.017)*(B17*B50-B32*B51)</f>
        <v>0.028522852220149154</v>
      </c>
      <c r="C71">
        <f>C16+(11/0.017)*(C17*C50-C32*C51)</f>
        <v>0.028504384227051642</v>
      </c>
      <c r="D71">
        <f>D16+(11/0.017)*(D17*D50-D32*D51)</f>
        <v>0.035264452569490366</v>
      </c>
      <c r="E71">
        <f>E16+(11/0.017)*(E17*E50-E32*E51)</f>
        <v>0.024232709307860905</v>
      </c>
      <c r="F71">
        <f>F16+(11/0.017)*(F17*F50-F32*F51)</f>
        <v>-0.027202610175598066</v>
      </c>
    </row>
    <row r="72" spans="1:6" ht="12.75">
      <c r="A72" t="s">
        <v>76</v>
      </c>
      <c r="B72">
        <f>B17+(12/0.017)*(B18*B50-B33*B51)</f>
        <v>-0.01823541595461325</v>
      </c>
      <c r="C72">
        <f>C17+(12/0.017)*(C18*C50-C33*C51)</f>
        <v>-0.017042189063886246</v>
      </c>
      <c r="D72">
        <f>D17+(12/0.017)*(D18*D50-D33*D51)</f>
        <v>-0.020269105446554296</v>
      </c>
      <c r="E72">
        <f>E17+(12/0.017)*(E18*E50-E33*E51)</f>
        <v>-0.009789037505602675</v>
      </c>
      <c r="F72">
        <f>F17+(12/0.017)*(F18*F50-F33*F51)</f>
        <v>-0.03346945579726984</v>
      </c>
    </row>
    <row r="73" spans="1:6" ht="12.75">
      <c r="A73" t="s">
        <v>77</v>
      </c>
      <c r="B73">
        <f>B18+(13/0.017)*(B19*B50-B34*B51)</f>
        <v>0.017196004915770346</v>
      </c>
      <c r="C73">
        <f>C18+(13/0.017)*(C19*C50-C34*C51)</f>
        <v>0.011844504497448921</v>
      </c>
      <c r="D73">
        <f>D18+(13/0.017)*(D19*D50-D34*D51)</f>
        <v>0.02386768692542947</v>
      </c>
      <c r="E73">
        <f>E18+(13/0.017)*(E19*E50-E34*E51)</f>
        <v>0.033053792499883</v>
      </c>
      <c r="F73">
        <f>F18+(13/0.017)*(F19*F50-F34*F51)</f>
        <v>0.003788047791387389</v>
      </c>
    </row>
    <row r="74" spans="1:6" ht="12.75">
      <c r="A74" t="s">
        <v>78</v>
      </c>
      <c r="B74">
        <f>B19+(14/0.017)*(B20*B50-B35*B51)</f>
        <v>-0.21707101149154867</v>
      </c>
      <c r="C74">
        <f>C19+(14/0.017)*(C20*C50-C35*C51)</f>
        <v>-0.1839973933908731</v>
      </c>
      <c r="D74">
        <f>D19+(14/0.017)*(D20*D50-D35*D51)</f>
        <v>-0.21136493089181457</v>
      </c>
      <c r="E74">
        <f>E19+(14/0.017)*(E20*E50-E35*E51)</f>
        <v>-0.2045292682923203</v>
      </c>
      <c r="F74">
        <f>F19+(14/0.017)*(F20*F50-F35*F51)</f>
        <v>-0.1490828065251049</v>
      </c>
    </row>
    <row r="75" spans="1:6" ht="12.75">
      <c r="A75" t="s">
        <v>79</v>
      </c>
      <c r="B75" s="49">
        <f>B20</f>
        <v>0.0007284094</v>
      </c>
      <c r="C75" s="49">
        <f>C20</f>
        <v>-0.004784124</v>
      </c>
      <c r="D75" s="49">
        <f>D20</f>
        <v>0.001346324</v>
      </c>
      <c r="E75" s="49">
        <f>E20</f>
        <v>-0.002167792</v>
      </c>
      <c r="F75" s="49">
        <f>F20</f>
        <v>-0.00118824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150.60700670701945</v>
      </c>
      <c r="C82">
        <f>C22+(2/0.017)*(C8*C51+C23*C50)</f>
        <v>82.90396755277149</v>
      </c>
      <c r="D82">
        <f>D22+(2/0.017)*(D8*D51+D23*D50)</f>
        <v>-7.622891185538693</v>
      </c>
      <c r="E82">
        <f>E22+(2/0.017)*(E8*E51+E23*E50)</f>
        <v>-69.09273268212974</v>
      </c>
      <c r="F82">
        <f>F22+(2/0.017)*(F8*F51+F23*F50)</f>
        <v>-176.1022492305239</v>
      </c>
    </row>
    <row r="83" spans="1:6" ht="12.75">
      <c r="A83" t="s">
        <v>82</v>
      </c>
      <c r="B83">
        <f>B23+(3/0.017)*(B9*B51+B24*B50)</f>
        <v>-1.4957504816376537</v>
      </c>
      <c r="C83">
        <f>C23+(3/0.017)*(C9*C51+C24*C50)</f>
        <v>2.4131043248960258</v>
      </c>
      <c r="D83">
        <f>D23+(3/0.017)*(D9*D51+D24*D50)</f>
        <v>0.36353813946141517</v>
      </c>
      <c r="E83">
        <f>E23+(3/0.017)*(E9*E51+E24*E50)</f>
        <v>1.6410171875694257</v>
      </c>
      <c r="F83">
        <f>F23+(3/0.017)*(F9*F51+F24*F50)</f>
        <v>2.277705823002769</v>
      </c>
    </row>
    <row r="84" spans="1:6" ht="12.75">
      <c r="A84" t="s">
        <v>83</v>
      </c>
      <c r="B84">
        <f>B24+(4/0.017)*(B10*B51+B25*B50)</f>
        <v>0.027233353952266684</v>
      </c>
      <c r="C84">
        <f>C24+(4/0.017)*(C10*C51+C25*C50)</f>
        <v>-2.7263648520799766</v>
      </c>
      <c r="D84">
        <f>D24+(4/0.017)*(D10*D51+D25*D50)</f>
        <v>-0.31679529326800915</v>
      </c>
      <c r="E84">
        <f>E24+(4/0.017)*(E10*E51+E25*E50)</f>
        <v>4.732732564258454</v>
      </c>
      <c r="F84">
        <f>F24+(4/0.017)*(F10*F51+F25*F50)</f>
        <v>3.6202052442067205</v>
      </c>
    </row>
    <row r="85" spans="1:6" ht="12.75">
      <c r="A85" t="s">
        <v>84</v>
      </c>
      <c r="B85">
        <f>B25+(5/0.017)*(B11*B51+B26*B50)</f>
        <v>-0.8957841319122609</v>
      </c>
      <c r="C85">
        <f>C25+(5/0.017)*(C11*C51+C26*C50)</f>
        <v>1.3122399516439494</v>
      </c>
      <c r="D85">
        <f>D25+(5/0.017)*(D11*D51+D26*D50)</f>
        <v>0.22296093391269334</v>
      </c>
      <c r="E85">
        <f>E25+(5/0.017)*(E11*E51+E26*E50)</f>
        <v>0.3131969457156859</v>
      </c>
      <c r="F85">
        <f>F25+(5/0.017)*(F11*F51+F26*F50)</f>
        <v>-0.8130454462179728</v>
      </c>
    </row>
    <row r="86" spans="1:6" ht="12.75">
      <c r="A86" t="s">
        <v>85</v>
      </c>
      <c r="B86">
        <f>B26+(6/0.017)*(B12*B51+B27*B50)</f>
        <v>0.4454475630514723</v>
      </c>
      <c r="C86">
        <f>C26+(6/0.017)*(C12*C51+C27*C50)</f>
        <v>0.39672085614604635</v>
      </c>
      <c r="D86">
        <f>D26+(6/0.017)*(D12*D51+D27*D50)</f>
        <v>-0.17366033967399014</v>
      </c>
      <c r="E86">
        <f>E26+(6/0.017)*(E12*E51+E27*E50)</f>
        <v>0.2920856483200681</v>
      </c>
      <c r="F86">
        <f>F26+(6/0.017)*(F12*F51+F27*F50)</f>
        <v>1.2962760070297037</v>
      </c>
    </row>
    <row r="87" spans="1:6" ht="12.75">
      <c r="A87" t="s">
        <v>86</v>
      </c>
      <c r="B87">
        <f>B27+(7/0.017)*(B13*B51+B28*B50)</f>
        <v>-0.15913545553383804</v>
      </c>
      <c r="C87">
        <f>C27+(7/0.017)*(C13*C51+C28*C50)</f>
        <v>-0.14463727504178647</v>
      </c>
      <c r="D87">
        <f>D27+(7/0.017)*(D13*D51+D28*D50)</f>
        <v>0.08674248268075217</v>
      </c>
      <c r="E87">
        <f>E27+(7/0.017)*(E13*E51+E28*E50)</f>
        <v>0.0060016577642324</v>
      </c>
      <c r="F87">
        <f>F27+(7/0.017)*(F13*F51+F28*F50)</f>
        <v>0.21459646407922872</v>
      </c>
    </row>
    <row r="88" spans="1:6" ht="12.75">
      <c r="A88" t="s">
        <v>87</v>
      </c>
      <c r="B88">
        <f>B28+(8/0.017)*(B14*B51+B29*B50)</f>
        <v>0.027387030018154977</v>
      </c>
      <c r="C88">
        <f>C28+(8/0.017)*(C14*C51+C29*C50)</f>
        <v>0.022526992782662437</v>
      </c>
      <c r="D88">
        <f>D28+(8/0.017)*(D14*D51+D29*D50)</f>
        <v>-0.14845620701311124</v>
      </c>
      <c r="E88">
        <f>E28+(8/0.017)*(E14*E51+E29*E50)</f>
        <v>0.3825651558683735</v>
      </c>
      <c r="F88">
        <f>F28+(8/0.017)*(F14*F51+F29*F50)</f>
        <v>0.5302064635403221</v>
      </c>
    </row>
    <row r="89" spans="1:6" ht="12.75">
      <c r="A89" t="s">
        <v>88</v>
      </c>
      <c r="B89">
        <f>B29+(9/0.017)*(B15*B51+B30*B50)</f>
        <v>-0.016015303631139163</v>
      </c>
      <c r="C89">
        <f>C29+(9/0.017)*(C15*C51+C30*C50)</f>
        <v>0.036448510858584235</v>
      </c>
      <c r="D89">
        <f>D29+(9/0.017)*(D15*D51+D30*D50)</f>
        <v>0.035878051909687944</v>
      </c>
      <c r="E89">
        <f>E29+(9/0.017)*(E15*E51+E30*E50)</f>
        <v>-0.026835757842943595</v>
      </c>
      <c r="F89">
        <f>F29+(9/0.017)*(F15*F51+F30*F50)</f>
        <v>-0.007096680892978137</v>
      </c>
    </row>
    <row r="90" spans="1:6" ht="12.75">
      <c r="A90" t="s">
        <v>89</v>
      </c>
      <c r="B90">
        <f>B30+(10/0.017)*(B16*B51+B31*B50)</f>
        <v>0.021465509666486617</v>
      </c>
      <c r="C90">
        <f>C30+(10/0.017)*(C16*C51+C31*C50)</f>
        <v>0.0909930056425666</v>
      </c>
      <c r="D90">
        <f>D30+(10/0.017)*(D16*D51+D31*D50)</f>
        <v>0.005865807918306945</v>
      </c>
      <c r="E90">
        <f>E30+(10/0.017)*(E16*E51+E31*E50)</f>
        <v>0.009745856121121946</v>
      </c>
      <c r="F90">
        <f>F30+(10/0.017)*(F16*F51+F31*F50)</f>
        <v>0.308588644779599</v>
      </c>
    </row>
    <row r="91" spans="1:6" ht="12.75">
      <c r="A91" t="s">
        <v>90</v>
      </c>
      <c r="B91">
        <f>B31+(11/0.017)*(B17*B51+B32*B50)</f>
        <v>0.0051969307800826415</v>
      </c>
      <c r="C91">
        <f>C31+(11/0.017)*(C17*C51+C32*C50)</f>
        <v>-0.040983125387306515</v>
      </c>
      <c r="D91">
        <f>D31+(11/0.017)*(D17*D51+D32*D50)</f>
        <v>0.008888852689884253</v>
      </c>
      <c r="E91">
        <f>E31+(11/0.017)*(E17*E51+E32*E50)</f>
        <v>-0.009087855011692892</v>
      </c>
      <c r="F91">
        <f>F31+(11/0.017)*(F17*F51+F32*F50)</f>
        <v>0.03405455789809282</v>
      </c>
    </row>
    <row r="92" spans="1:6" ht="12.75">
      <c r="A92" t="s">
        <v>91</v>
      </c>
      <c r="B92">
        <f>B32+(12/0.017)*(B18*B51+B33*B50)</f>
        <v>0.03313842830213583</v>
      </c>
      <c r="C92">
        <f>C32+(12/0.017)*(C18*C51+C33*C50)</f>
        <v>0.03127189378729858</v>
      </c>
      <c r="D92">
        <f>D32+(12/0.017)*(D18*D51+D33*D50)</f>
        <v>0.002822713090017494</v>
      </c>
      <c r="E92">
        <f>E32+(12/0.017)*(E18*E51+E33*E50)</f>
        <v>0.0182437623234927</v>
      </c>
      <c r="F92">
        <f>F32+(12/0.017)*(F18*F51+F33*F50)</f>
        <v>0.08738210438172925</v>
      </c>
    </row>
    <row r="93" spans="1:6" ht="12.75">
      <c r="A93" t="s">
        <v>92</v>
      </c>
      <c r="B93">
        <f>B33+(13/0.017)*(B19*B51+B34*B50)</f>
        <v>0.08945301068456532</v>
      </c>
      <c r="C93">
        <f>C33+(13/0.017)*(C19*C51+C34*C50)</f>
        <v>0.06450026808932245</v>
      </c>
      <c r="D93">
        <f>D33+(13/0.017)*(D19*D51+D34*D50)</f>
        <v>0.08696328798250268</v>
      </c>
      <c r="E93">
        <f>E33+(13/0.017)*(E19*E51+E34*E50)</f>
        <v>0.07709284693390213</v>
      </c>
      <c r="F93">
        <f>F33+(13/0.017)*(F19*F51+F34*F50)</f>
        <v>0.06112110895591955</v>
      </c>
    </row>
    <row r="94" spans="1:6" ht="12.75">
      <c r="A94" t="s">
        <v>93</v>
      </c>
      <c r="B94">
        <f>B34+(14/0.017)*(B20*B51+B35*B50)</f>
        <v>-0.024197216373768968</v>
      </c>
      <c r="C94">
        <f>C34+(14/0.017)*(C20*C51+C35*C50)</f>
        <v>0.0005679401267069723</v>
      </c>
      <c r="D94">
        <f>D34+(14/0.017)*(D20*D51+D35*D50)</f>
        <v>0.00816751267634697</v>
      </c>
      <c r="E94">
        <f>E34+(14/0.017)*(E20*E51+E35*E50)</f>
        <v>0.02324259416359024</v>
      </c>
      <c r="F94">
        <f>F34+(14/0.017)*(F20*F51+F35*F50)</f>
        <v>-0.008081197368874948</v>
      </c>
    </row>
    <row r="95" spans="1:6" ht="12.75">
      <c r="A95" t="s">
        <v>94</v>
      </c>
      <c r="B95" s="49">
        <f>B35</f>
        <v>0.0002986418</v>
      </c>
      <c r="C95" s="49">
        <f>C35</f>
        <v>0.002057858</v>
      </c>
      <c r="D95" s="49">
        <f>D35</f>
        <v>-0.004956055</v>
      </c>
      <c r="E95" s="49">
        <f>E35</f>
        <v>-0.00527543</v>
      </c>
      <c r="F95" s="49">
        <f>F35</f>
        <v>0.008105211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-0.36309825080194863</v>
      </c>
      <c r="C103">
        <f>C63*10000/C62</f>
        <v>-1.1790438610811704</v>
      </c>
      <c r="D103">
        <f>D63*10000/D62</f>
        <v>-0.8825113906406176</v>
      </c>
      <c r="E103">
        <f>E63*10000/E62</f>
        <v>1.7823254606018215</v>
      </c>
      <c r="F103">
        <f>F63*10000/F62</f>
        <v>-2.732841329695685</v>
      </c>
      <c r="G103">
        <f>AVERAGE(C103:E103)</f>
        <v>-0.09307659703998887</v>
      </c>
      <c r="H103">
        <f>STDEV(C103:E103)</f>
        <v>1.6308993024898093</v>
      </c>
      <c r="I103">
        <f>(B103*B4+C103*C4+D103*D4+E103*E4+F103*F4)/SUM(B4:F4)</f>
        <v>-0.48271918781218964</v>
      </c>
      <c r="K103">
        <f>(LN(H103)+LN(H123))/2-LN(K114*K115^3)</f>
        <v>-3.616730260277623</v>
      </c>
    </row>
    <row r="104" spans="1:11" ht="12.75">
      <c r="A104" t="s">
        <v>68</v>
      </c>
      <c r="B104">
        <f>B64*10000/B62</f>
        <v>0.26352626264396795</v>
      </c>
      <c r="C104">
        <f>C64*10000/C62</f>
        <v>-0.027560031747123844</v>
      </c>
      <c r="D104">
        <f>D64*10000/D62</f>
        <v>0.012625355014696674</v>
      </c>
      <c r="E104">
        <f>E64*10000/E62</f>
        <v>-0.02954856488883126</v>
      </c>
      <c r="F104">
        <f>F64*10000/F62</f>
        <v>-0.8609925881752106</v>
      </c>
      <c r="G104">
        <f>AVERAGE(C104:E104)</f>
        <v>-0.014827747207086144</v>
      </c>
      <c r="H104">
        <f>STDEV(C104:E104)</f>
        <v>0.02379586481331703</v>
      </c>
      <c r="I104">
        <f>(B104*B4+C104*C4+D104*D4+E104*E4+F104*F4)/SUM(B4:F4)</f>
        <v>-0.08678840807592819</v>
      </c>
      <c r="K104">
        <f>(LN(H104)+LN(H124))/2-LN(K114*K115^4)</f>
        <v>-4.487988978887334</v>
      </c>
    </row>
    <row r="105" spans="1:11" ht="12.75">
      <c r="A105" t="s">
        <v>69</v>
      </c>
      <c r="B105">
        <f>B65*10000/B62</f>
        <v>-0.18368269822092334</v>
      </c>
      <c r="C105">
        <f>C65*10000/C62</f>
        <v>1.0016850689061687</v>
      </c>
      <c r="D105">
        <f>D65*10000/D62</f>
        <v>0.20780018346235204</v>
      </c>
      <c r="E105">
        <f>E65*10000/E62</f>
        <v>-0.5457621290594005</v>
      </c>
      <c r="F105">
        <f>F65*10000/F62</f>
        <v>-0.5980646573560001</v>
      </c>
      <c r="G105">
        <f>AVERAGE(C105:E105)</f>
        <v>0.22124104110304008</v>
      </c>
      <c r="H105">
        <f>STDEV(C105:E105)</f>
        <v>0.7738111527455912</v>
      </c>
      <c r="I105">
        <f>(B105*B4+C105*C4+D105*D4+E105*E4+F105*F4)/SUM(B4:F4)</f>
        <v>0.053509741924733734</v>
      </c>
      <c r="K105">
        <f>(LN(H105)+LN(H125))/2-LN(K114*K115^5)</f>
        <v>-3.0757914681686156</v>
      </c>
    </row>
    <row r="106" spans="1:11" ht="12.75">
      <c r="A106" t="s">
        <v>70</v>
      </c>
      <c r="B106">
        <f>B66*10000/B62</f>
        <v>2.2585529303373386</v>
      </c>
      <c r="C106">
        <f>C66*10000/C62</f>
        <v>0.8323961881361904</v>
      </c>
      <c r="D106">
        <f>D66*10000/D62</f>
        <v>2.1977890201847416</v>
      </c>
      <c r="E106">
        <f>E66*10000/E62</f>
        <v>1.4374461609540385</v>
      </c>
      <c r="F106">
        <f>F66*10000/F62</f>
        <v>12.998196259471065</v>
      </c>
      <c r="G106">
        <f>AVERAGE(C106:E106)</f>
        <v>1.4892104564249902</v>
      </c>
      <c r="H106">
        <f>STDEV(C106:E106)</f>
        <v>0.6841666852212218</v>
      </c>
      <c r="I106">
        <f>(B106*B4+C106*C4+D106*D4+E106*E4+F106*F4)/SUM(B4:F4)</f>
        <v>3.1297594613619233</v>
      </c>
      <c r="K106">
        <f>(LN(H106)+LN(H126))/2-LN(K114*K115^6)</f>
        <v>-2.8903371688375286</v>
      </c>
    </row>
    <row r="107" spans="1:11" ht="12.75">
      <c r="A107" t="s">
        <v>71</v>
      </c>
      <c r="B107">
        <f>B67*10000/B62</f>
        <v>0.2970371773578197</v>
      </c>
      <c r="C107">
        <f>C67*10000/C62</f>
        <v>0.29025538153568337</v>
      </c>
      <c r="D107">
        <f>D67*10000/D62</f>
        <v>0.22410961846138816</v>
      </c>
      <c r="E107">
        <f>E67*10000/E62</f>
        <v>0.14531422970156763</v>
      </c>
      <c r="F107">
        <f>F67*10000/F62</f>
        <v>-0.0391614196605859</v>
      </c>
      <c r="G107">
        <f>AVERAGE(C107:E107)</f>
        <v>0.21989307656621304</v>
      </c>
      <c r="H107">
        <f>STDEV(C107:E107)</f>
        <v>0.07256251644558213</v>
      </c>
      <c r="I107">
        <f>(B107*B4+C107*C4+D107*D4+E107*E4+F107*F4)/SUM(B4:F4)</f>
        <v>0.19668512526363874</v>
      </c>
      <c r="K107">
        <f>(LN(H107)+LN(H127))/2-LN(K114*K115^7)</f>
        <v>-3.8958833650120965</v>
      </c>
    </row>
    <row r="108" spans="1:9" ht="12.75">
      <c r="A108" t="s">
        <v>72</v>
      </c>
      <c r="B108">
        <f>B68*10000/B62</f>
        <v>-0.04386630157908987</v>
      </c>
      <c r="C108">
        <f>C68*10000/C62</f>
        <v>0.13588071860212217</v>
      </c>
      <c r="D108">
        <f>D68*10000/D62</f>
        <v>-0.07284910499060955</v>
      </c>
      <c r="E108">
        <f>E68*10000/E62</f>
        <v>-0.136073344688127</v>
      </c>
      <c r="F108">
        <f>F68*10000/F62</f>
        <v>0.05755719278839207</v>
      </c>
      <c r="G108">
        <f>AVERAGE(C108:E108)</f>
        <v>-0.024347243692204798</v>
      </c>
      <c r="H108">
        <f>STDEV(C108:E108)</f>
        <v>0.1423168157565243</v>
      </c>
      <c r="I108">
        <f>(B108*B4+C108*C4+D108*D4+E108*E4+F108*F4)/SUM(B4:F4)</f>
        <v>-0.016301326677037792</v>
      </c>
    </row>
    <row r="109" spans="1:9" ht="12.75">
      <c r="A109" t="s">
        <v>73</v>
      </c>
      <c r="B109">
        <f>B69*10000/B62</f>
        <v>0.03542416096043761</v>
      </c>
      <c r="C109">
        <f>C69*10000/C62</f>
        <v>0.06746549246240047</v>
      </c>
      <c r="D109">
        <f>D69*10000/D62</f>
        <v>0.003459252067753347</v>
      </c>
      <c r="E109">
        <f>E69*10000/E62</f>
        <v>-0.11880342243399868</v>
      </c>
      <c r="F109">
        <f>F69*10000/F62</f>
        <v>0.037055607826969</v>
      </c>
      <c r="G109">
        <f>AVERAGE(C109:E109)</f>
        <v>-0.015959559301281623</v>
      </c>
      <c r="H109">
        <f>STDEV(C109:E109)</f>
        <v>0.09464060883368258</v>
      </c>
      <c r="I109">
        <f>(B109*B4+C109*C4+D109*D4+E109*E4+F109*F4)/SUM(B4:F4)</f>
        <v>-0.0014597887194645316</v>
      </c>
    </row>
    <row r="110" spans="1:11" ht="12.75">
      <c r="A110" t="s">
        <v>74</v>
      </c>
      <c r="B110">
        <f>B70*10000/B62</f>
        <v>-0.44672405108432883</v>
      </c>
      <c r="C110">
        <f>C70*10000/C62</f>
        <v>-0.2576562979106533</v>
      </c>
      <c r="D110">
        <f>D70*10000/D62</f>
        <v>-0.09805070880982432</v>
      </c>
      <c r="E110">
        <f>E70*10000/E62</f>
        <v>-0.17564223792155795</v>
      </c>
      <c r="F110">
        <f>F70*10000/F62</f>
        <v>-0.3290322672877924</v>
      </c>
      <c r="G110">
        <f>AVERAGE(C110:E110)</f>
        <v>-0.17711641488067853</v>
      </c>
      <c r="H110">
        <f>STDEV(C110:E110)</f>
        <v>0.07981300593472068</v>
      </c>
      <c r="I110">
        <f>(B110*B4+C110*C4+D110*D4+E110*E4+F110*F4)/SUM(B4:F4)</f>
        <v>-0.2364935244112996</v>
      </c>
      <c r="K110">
        <f>EXP(AVERAGE(K103:K107))</f>
        <v>0.027506133900991225</v>
      </c>
    </row>
    <row r="111" spans="1:9" ht="12.75">
      <c r="A111" t="s">
        <v>75</v>
      </c>
      <c r="B111">
        <f>B71*10000/B62</f>
        <v>0.028522841098632856</v>
      </c>
      <c r="C111">
        <f>C71*10000/C62</f>
        <v>0.028504251403951745</v>
      </c>
      <c r="D111">
        <f>D71*10000/D62</f>
        <v>0.03526447078393562</v>
      </c>
      <c r="E111">
        <f>E71*10000/E62</f>
        <v>0.02423278219288282</v>
      </c>
      <c r="F111">
        <f>F71*10000/F62</f>
        <v>-0.027203002422223566</v>
      </c>
      <c r="G111">
        <f>AVERAGE(C111:E111)</f>
        <v>0.029333834793590058</v>
      </c>
      <c r="H111">
        <f>STDEV(C111:E111)</f>
        <v>0.005562436043925747</v>
      </c>
      <c r="I111">
        <f>(B111*B4+C111*C4+D111*D4+E111*E4+F111*F4)/SUM(B4:F4)</f>
        <v>0.021704014955501845</v>
      </c>
    </row>
    <row r="112" spans="1:9" ht="12.75">
      <c r="A112" t="s">
        <v>76</v>
      </c>
      <c r="B112">
        <f>B72*10000/B62</f>
        <v>-0.018235408844332897</v>
      </c>
      <c r="C112">
        <f>C72*10000/C62</f>
        <v>-0.01704210965166803</v>
      </c>
      <c r="D112">
        <f>D72*10000/D62</f>
        <v>-0.020269115915751586</v>
      </c>
      <c r="E112">
        <f>E72*10000/E62</f>
        <v>-0.009789066948212827</v>
      </c>
      <c r="F112">
        <f>F72*10000/F62</f>
        <v>-0.033469938408350504</v>
      </c>
      <c r="G112">
        <f>AVERAGE(C112:E112)</f>
        <v>-0.015700097505210814</v>
      </c>
      <c r="H112">
        <f>STDEV(C112:E112)</f>
        <v>0.00536736472036618</v>
      </c>
      <c r="I112">
        <f>(B112*B4+C112*C4+D112*D4+E112*E4+F112*F4)/SUM(B4:F4)</f>
        <v>-0.018427879741320506</v>
      </c>
    </row>
    <row r="113" spans="1:9" ht="12.75">
      <c r="A113" t="s">
        <v>77</v>
      </c>
      <c r="B113">
        <f>B73*10000/B62</f>
        <v>0.01719599821077298</v>
      </c>
      <c r="C113">
        <f>C73*10000/C62</f>
        <v>0.011844449305104069</v>
      </c>
      <c r="D113">
        <f>D73*10000/D62</f>
        <v>0.023867699253330377</v>
      </c>
      <c r="E113">
        <f>E73*10000/E62</f>
        <v>0.03305389191618681</v>
      </c>
      <c r="F113">
        <f>F73*10000/F62</f>
        <v>0.0037881024129459012</v>
      </c>
      <c r="G113">
        <f>AVERAGE(C113:E113)</f>
        <v>0.02292201349154042</v>
      </c>
      <c r="H113">
        <f>STDEV(C113:E113)</f>
        <v>0.010636298939868234</v>
      </c>
      <c r="I113">
        <f>(B113*B4+C113*C4+D113*D4+E113*E4+F113*F4)/SUM(B4:F4)</f>
        <v>0.019548541957975344</v>
      </c>
    </row>
    <row r="114" spans="1:11" ht="12.75">
      <c r="A114" t="s">
        <v>78</v>
      </c>
      <c r="B114">
        <f>B74*10000/B62</f>
        <v>-0.21707092685208929</v>
      </c>
      <c r="C114">
        <f>C74*10000/C62</f>
        <v>-0.18399653601033936</v>
      </c>
      <c r="D114">
        <f>D74*10000/D62</f>
        <v>-0.2113650400639321</v>
      </c>
      <c r="E114">
        <f>E74*10000/E62</f>
        <v>-0.20452988345755055</v>
      </c>
      <c r="F114">
        <f>F74*10000/F62</f>
        <v>-0.14908495621689555</v>
      </c>
      <c r="G114">
        <f>AVERAGE(C114:E114)</f>
        <v>-0.19996381984394065</v>
      </c>
      <c r="H114">
        <f>STDEV(C114:E114)</f>
        <v>0.014244137609049731</v>
      </c>
      <c r="I114">
        <f>(B114*B4+C114*C4+D114*D4+E114*E4+F114*F4)/SUM(B4:F4)</f>
        <v>-0.19568916256387237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0.000728409115981524</v>
      </c>
      <c r="C115">
        <f>C75*10000/C62</f>
        <v>-0.004784101707212515</v>
      </c>
      <c r="D115">
        <f>D75*10000/D62</f>
        <v>0.001346324695389918</v>
      </c>
      <c r="E115">
        <f>E75*10000/E62</f>
        <v>-0.002167798520095026</v>
      </c>
      <c r="F115">
        <f>F75*10000/F62</f>
        <v>-0.0011882571337650052</v>
      </c>
      <c r="G115">
        <f>AVERAGE(C115:E115)</f>
        <v>-0.0018685251773058742</v>
      </c>
      <c r="H115">
        <f>STDEV(C115:E115)</f>
        <v>0.0030761510641887204</v>
      </c>
      <c r="I115">
        <f>(B115*B4+C115*C4+D115*D4+E115*E4+F115*F4)/SUM(B4:F4)</f>
        <v>-0.0014013898883718909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150.6069479829386</v>
      </c>
      <c r="C122">
        <f>C82*10000/C62</f>
        <v>82.90358124160349</v>
      </c>
      <c r="D122">
        <f>D82*10000/D62</f>
        <v>-7.622895122838836</v>
      </c>
      <c r="E122">
        <f>E82*10000/E62</f>
        <v>-69.09294049320326</v>
      </c>
      <c r="F122">
        <f>F82*10000/F62</f>
        <v>-176.10478852776626</v>
      </c>
      <c r="G122">
        <f>AVERAGE(C122:E122)</f>
        <v>2.06258187518713</v>
      </c>
      <c r="H122">
        <f>STDEV(C122:E122)</f>
        <v>76.45974106272766</v>
      </c>
      <c r="I122">
        <f>(B122*B4+C122*C4+D122*D4+E122*E4+F122*F4)/SUM(B4:F4)</f>
        <v>-0.020880455984883133</v>
      </c>
    </row>
    <row r="123" spans="1:9" ht="12.75">
      <c r="A123" t="s">
        <v>82</v>
      </c>
      <c r="B123">
        <f>B83*10000/B62</f>
        <v>-1.4957498984206166</v>
      </c>
      <c r="C123">
        <f>C83*10000/C62</f>
        <v>2.413093080450461</v>
      </c>
      <c r="D123">
        <f>D83*10000/D62</f>
        <v>0.363538327232529</v>
      </c>
      <c r="E123">
        <f>E83*10000/E62</f>
        <v>1.6410221232772806</v>
      </c>
      <c r="F123">
        <f>F83*10000/F62</f>
        <v>2.2777386662636614</v>
      </c>
      <c r="G123">
        <f>AVERAGE(C123:E123)</f>
        <v>1.4725511769867567</v>
      </c>
      <c r="H123">
        <f>STDEV(C123:E123)</f>
        <v>1.0351113545979358</v>
      </c>
      <c r="I123">
        <f>(B123*B4+C123*C4+D123*D4+E123*E4+F123*F4)/SUM(B4:F4)</f>
        <v>1.1483652684445285</v>
      </c>
    </row>
    <row r="124" spans="1:9" ht="12.75">
      <c r="A124" t="s">
        <v>83</v>
      </c>
      <c r="B124">
        <f>B84*10000/B62</f>
        <v>0.027233343333546385</v>
      </c>
      <c r="C124">
        <f>C84*10000/C62</f>
        <v>-2.7263521479209176</v>
      </c>
      <c r="D124">
        <f>D84*10000/D62</f>
        <v>-0.3167954568959717</v>
      </c>
      <c r="E124">
        <f>E84*10000/E62</f>
        <v>4.732746798957194</v>
      </c>
      <c r="F124">
        <f>F84*10000/F62</f>
        <v>3.620257445568336</v>
      </c>
      <c r="G124">
        <f>AVERAGE(C124:E124)</f>
        <v>0.5631997313801017</v>
      </c>
      <c r="H124">
        <f>STDEV(C124:E124)</f>
        <v>3.8066169919459094</v>
      </c>
      <c r="I124">
        <f>(B124*B4+C124*C4+D124*D4+E124*E4+F124*F4)/SUM(B4:F4)</f>
        <v>0.8918527780322983</v>
      </c>
    </row>
    <row r="125" spans="1:9" ht="12.75">
      <c r="A125" t="s">
        <v>84</v>
      </c>
      <c r="B125">
        <f>B85*10000/B62</f>
        <v>-0.8957837826317</v>
      </c>
      <c r="C125">
        <f>C85*10000/C62</f>
        <v>1.3122338369432494</v>
      </c>
      <c r="D125">
        <f>D85*10000/D62</f>
        <v>0.2229610490742633</v>
      </c>
      <c r="E125">
        <f>E85*10000/E62</f>
        <v>0.3131978877220444</v>
      </c>
      <c r="F125">
        <f>F85*10000/F62</f>
        <v>-0.8130571698845841</v>
      </c>
      <c r="G125">
        <f>AVERAGE(C125:E125)</f>
        <v>0.6161309245798523</v>
      </c>
      <c r="H125">
        <f>STDEV(C125:E125)</f>
        <v>0.6045288415062502</v>
      </c>
      <c r="I125">
        <f>(B125*B4+C125*C4+D125*D4+E125*E4+F125*F4)/SUM(B4:F4)</f>
        <v>0.20660883080301048</v>
      </c>
    </row>
    <row r="126" spans="1:9" ht="12.75">
      <c r="A126" t="s">
        <v>85</v>
      </c>
      <c r="B126">
        <f>B86*10000/B62</f>
        <v>0.4454473893643426</v>
      </c>
      <c r="C126">
        <f>C86*10000/C62</f>
        <v>0.3967190075288832</v>
      </c>
      <c r="D126">
        <f>D86*10000/D62</f>
        <v>-0.1736604293713062</v>
      </c>
      <c r="E126">
        <f>E86*10000/E62</f>
        <v>0.2920865268297142</v>
      </c>
      <c r="F126">
        <f>F86*10000/F62</f>
        <v>1.296294698614305</v>
      </c>
      <c r="G126">
        <f>AVERAGE(C126:E126)</f>
        <v>0.17171503499576377</v>
      </c>
      <c r="H126">
        <f>STDEV(C126:E126)</f>
        <v>0.30364477196947154</v>
      </c>
      <c r="I126">
        <f>(B126*B4+C126*C4+D126*D4+E126*E4+F126*F4)/SUM(B4:F4)</f>
        <v>0.36096162554058336</v>
      </c>
    </row>
    <row r="127" spans="1:9" ht="12.75">
      <c r="A127" t="s">
        <v>86</v>
      </c>
      <c r="B127">
        <f>B87*10000/B62</f>
        <v>-0.15913539348437858</v>
      </c>
      <c r="C127">
        <f>C87*10000/C62</f>
        <v>-0.14463660106928183</v>
      </c>
      <c r="D127">
        <f>D87*10000/D62</f>
        <v>0.08674252748411891</v>
      </c>
      <c r="E127">
        <f>E87*10000/E62</f>
        <v>0.006001675815493285</v>
      </c>
      <c r="F127">
        <f>F87*10000/F62</f>
        <v>0.2145995584418041</v>
      </c>
      <c r="G127">
        <f>AVERAGE(C127:E127)</f>
        <v>-0.017297465923223215</v>
      </c>
      <c r="H127">
        <f>STDEV(C127:E127)</f>
        <v>0.11743599442612723</v>
      </c>
      <c r="I127">
        <f>(B127*B4+C127*C4+D127*D4+E127*E4+F127*F4)/SUM(B4:F4)</f>
        <v>-0.007122983903048725</v>
      </c>
    </row>
    <row r="128" spans="1:9" ht="12.75">
      <c r="A128" t="s">
        <v>87</v>
      </c>
      <c r="B128">
        <f>B88*10000/B62</f>
        <v>0.027387019339513922</v>
      </c>
      <c r="C128">
        <f>C88*10000/C62</f>
        <v>0.02252688781266944</v>
      </c>
      <c r="D128">
        <f>D88*10000/D62</f>
        <v>-0.14845628369223873</v>
      </c>
      <c r="E128">
        <f>E88*10000/E62</f>
        <v>0.3825663065143625</v>
      </c>
      <c r="F128">
        <f>F88*10000/F62</f>
        <v>0.5302141088249032</v>
      </c>
      <c r="G128">
        <f>AVERAGE(C128:E128)</f>
        <v>0.0855456368782644</v>
      </c>
      <c r="H128">
        <f>STDEV(C128:E128)</f>
        <v>0.27106229888676203</v>
      </c>
      <c r="I128">
        <f>(B128*B4+C128*C4+D128*D4+E128*E4+F128*F4)/SUM(B4:F4)</f>
        <v>0.13622848219885722</v>
      </c>
    </row>
    <row r="129" spans="1:9" ht="12.75">
      <c r="A129" t="s">
        <v>88</v>
      </c>
      <c r="B129">
        <f>B89*10000/B62</f>
        <v>-0.016015297386516116</v>
      </c>
      <c r="C129">
        <f>C89*10000/C62</f>
        <v>0.03644834101789726</v>
      </c>
      <c r="D129">
        <f>D89*10000/D62</f>
        <v>0.03587807044106344</v>
      </c>
      <c r="E129">
        <f>E89*10000/E62</f>
        <v>-0.02683583855718704</v>
      </c>
      <c r="F129">
        <f>F89*10000/F62</f>
        <v>-0.007096783223199925</v>
      </c>
      <c r="G129">
        <f>AVERAGE(C129:E129)</f>
        <v>0.015163524300591223</v>
      </c>
      <c r="H129">
        <f>STDEV(C129:E129)</f>
        <v>0.036373632791861656</v>
      </c>
      <c r="I129">
        <f>(B129*B4+C129*C4+D129*D4+E129*E4+F129*F4)/SUM(B4:F4)</f>
        <v>0.007668632729344136</v>
      </c>
    </row>
    <row r="130" spans="1:9" ht="12.75">
      <c r="A130" t="s">
        <v>89</v>
      </c>
      <c r="B130">
        <f>B90*10000/B62</f>
        <v>0.02146550129674106</v>
      </c>
      <c r="C130">
        <f>C90*10000/C62</f>
        <v>0.09099258163856139</v>
      </c>
      <c r="D130">
        <f>D90*10000/D62</f>
        <v>0.005865810948055867</v>
      </c>
      <c r="E130">
        <f>E90*10000/E62</f>
        <v>0.009745885433854911</v>
      </c>
      <c r="F130">
        <f>F90*10000/F62</f>
        <v>0.30859309445754535</v>
      </c>
      <c r="G130">
        <f>AVERAGE(C130:E130)</f>
        <v>0.03553475934015739</v>
      </c>
      <c r="H130">
        <f>STDEV(C130:E130)</f>
        <v>0.04806704988934575</v>
      </c>
      <c r="I130">
        <f>(B130*B4+C130*C4+D130*D4+E130*E4+F130*F4)/SUM(B4:F4)</f>
        <v>0.06976792499837091</v>
      </c>
    </row>
    <row r="131" spans="1:9" ht="12.75">
      <c r="A131" t="s">
        <v>90</v>
      </c>
      <c r="B131">
        <f>B91*10000/B62</f>
        <v>0.005196928753716206</v>
      </c>
      <c r="C131">
        <f>C91*10000/C62</f>
        <v>-0.040982934416482035</v>
      </c>
      <c r="D131">
        <f>D91*10000/D62</f>
        <v>0.008888857281066274</v>
      </c>
      <c r="E131">
        <f>E91*10000/E62</f>
        <v>-0.009087882345347716</v>
      </c>
      <c r="F131">
        <f>F91*10000/F62</f>
        <v>0.03405504894602286</v>
      </c>
      <c r="G131">
        <f>AVERAGE(C131:E131)</f>
        <v>-0.013727319826921158</v>
      </c>
      <c r="H131">
        <f>STDEV(C131:E131)</f>
        <v>0.025257517433231312</v>
      </c>
      <c r="I131">
        <f>(B131*B4+C131*C4+D131*D4+E131*E4+F131*F4)/SUM(B4:F4)</f>
        <v>-0.004633641825124538</v>
      </c>
    </row>
    <row r="132" spans="1:9" ht="12.75">
      <c r="A132" t="s">
        <v>91</v>
      </c>
      <c r="B132">
        <f>B92*10000/B62</f>
        <v>0.03313841538093259</v>
      </c>
      <c r="C132">
        <f>C92*10000/C62</f>
        <v>0.03127174806831587</v>
      </c>
      <c r="D132">
        <f>D92*10000/D62</f>
        <v>0.0028227145479772604</v>
      </c>
      <c r="E132">
        <f>E92*10000/E62</f>
        <v>0.0182438171954841</v>
      </c>
      <c r="F132">
        <f>F92*10000/F62</f>
        <v>0.08738336438344788</v>
      </c>
      <c r="G132">
        <f>AVERAGE(C132:E132)</f>
        <v>0.01744609327059241</v>
      </c>
      <c r="H132">
        <f>STDEV(C132:E132)</f>
        <v>0.014241283286824814</v>
      </c>
      <c r="I132">
        <f>(B132*B4+C132*C4+D132*D4+E132*E4+F132*F4)/SUM(B4:F4)</f>
        <v>0.029020105857643627</v>
      </c>
    </row>
    <row r="133" spans="1:9" ht="12.75">
      <c r="A133" t="s">
        <v>92</v>
      </c>
      <c r="B133">
        <f>B93*10000/B62</f>
        <v>0.08945297580540566</v>
      </c>
      <c r="C133">
        <f>C93*10000/C62</f>
        <v>0.06449996753466099</v>
      </c>
      <c r="D133">
        <f>D93*10000/D62</f>
        <v>0.08696333289991758</v>
      </c>
      <c r="E133">
        <f>E93*10000/E62</f>
        <v>0.07709307880701903</v>
      </c>
      <c r="F133">
        <f>F93*10000/F62</f>
        <v>0.061121990288577704</v>
      </c>
      <c r="G133">
        <f>AVERAGE(C133:E133)</f>
        <v>0.0761854597471992</v>
      </c>
      <c r="H133">
        <f>STDEV(C133:E133)</f>
        <v>0.011259152950003041</v>
      </c>
      <c r="I133">
        <f>(B133*B4+C133*C4+D133*D4+E133*E4+F133*F4)/SUM(B4:F4)</f>
        <v>0.07611050048504112</v>
      </c>
    </row>
    <row r="134" spans="1:9" ht="12.75">
      <c r="A134" t="s">
        <v>93</v>
      </c>
      <c r="B134">
        <f>B94*10000/B62</f>
        <v>-0.024197206938887272</v>
      </c>
      <c r="C134">
        <f>C94*10000/C62</f>
        <v>0.0005679374802520416</v>
      </c>
      <c r="D134">
        <f>D94*10000/D62</f>
        <v>0.008167516894949602</v>
      </c>
      <c r="E134">
        <f>E94*10000/E62</f>
        <v>0.02324266407063049</v>
      </c>
      <c r="F134">
        <f>F94*10000/F62</f>
        <v>-0.00808131389528096</v>
      </c>
      <c r="G134">
        <f>AVERAGE(C134:E134)</f>
        <v>0.010659372815277379</v>
      </c>
      <c r="H134">
        <f>STDEV(C134:E134)</f>
        <v>0.011540919197917396</v>
      </c>
      <c r="I134">
        <f>(B134*B4+C134*C4+D134*D4+E134*E4+F134*F4)/SUM(B4:F4)</f>
        <v>0.003105512245024755</v>
      </c>
    </row>
    <row r="135" spans="1:9" ht="12.75">
      <c r="A135" t="s">
        <v>94</v>
      </c>
      <c r="B135">
        <f>B95*10000/B62</f>
        <v>0.00029864168355478546</v>
      </c>
      <c r="C135">
        <f>C95*10000/C62</f>
        <v>0.002057848410910949</v>
      </c>
      <c r="D135">
        <f>D95*10000/D62</f>
        <v>-0.004956057559852368</v>
      </c>
      <c r="E135">
        <f>E95*10000/E62</f>
        <v>-0.0052754458669765835</v>
      </c>
      <c r="F135">
        <f>F95*10000/F62</f>
        <v>0.00810532787266932</v>
      </c>
      <c r="G135">
        <f>AVERAGE(C135:E135)</f>
        <v>-0.0027245516719726676</v>
      </c>
      <c r="H135">
        <f>STDEV(C135:E135)</f>
        <v>0.004144757548669865</v>
      </c>
      <c r="I135">
        <f>(B135*B4+C135*C4+D135*D4+E135*E4+F135*F4)/SUM(B4:F4)</f>
        <v>-0.0008462678950425728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2006-01-23T13:08:04Z</cp:lastPrinted>
  <dcterms:created xsi:type="dcterms:W3CDTF">2006-01-23T13:08:04Z</dcterms:created>
  <dcterms:modified xsi:type="dcterms:W3CDTF">2006-01-23T13:57:15Z</dcterms:modified>
  <cp:category/>
  <cp:version/>
  <cp:contentType/>
  <cp:contentStatus/>
</cp:coreProperties>
</file>