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<sst xmlns="http://schemas.openxmlformats.org/spreadsheetml/2006/main" count="204" uniqueCount="98">
  <si>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24/01/2006       07:47:38</t>
  </si>
  <si>
    <t>LISSNER</t>
  </si>
  <si>
    <t>HCMQAP790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</si>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</sst>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8572327"/>
        <c:axId val="32933216"/>
      </c:lineChart>
      <c:catAx>
        <c:axId val="185723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33216"/>
        <c:crosses val="autoZero"/>
        <c:auto val="1"/>
        <c:lblOffset val="100"/>
        <c:noMultiLvlLbl val="0"/>
      </c:catAx>
      <c:valAx>
        <c:axId val="32933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57232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-0.002263</v>
      </c>
      <c r="C4" s="12">
        <v>-0.003753</v>
      </c>
      <c r="D4" s="12">
        <v>-0.003752</v>
      </c>
      <c r="E4" s="12">
        <v>-0.003753</v>
      </c>
      <c r="F4" s="24">
        <v>-0.002076</v>
      </c>
      <c r="G4" s="34">
        <v>-0.011695</v>
      </c>
    </row>
    <row r="5" spans="1:7" ht="12.75" thickBot="1">
      <c r="A5" s="44" t="s">
        <v>13</v>
      </c>
      <c r="B5" s="45">
        <v>6.113857</v>
      </c>
      <c r="C5" s="46">
        <v>3.275804</v>
      </c>
      <c r="D5" s="46">
        <v>-0.909558</v>
      </c>
      <c r="E5" s="46">
        <v>-3.307371</v>
      </c>
      <c r="F5" s="47">
        <v>-4.960991</v>
      </c>
      <c r="G5" s="48">
        <v>0.430988</v>
      </c>
    </row>
    <row r="6" spans="1:7" ht="12.75" thickTop="1">
      <c r="A6" s="6" t="s">
        <v>14</v>
      </c>
      <c r="B6" s="39">
        <v>-111.807</v>
      </c>
      <c r="C6" s="40">
        <v>70.40409</v>
      </c>
      <c r="D6" s="40">
        <v>18.63106</v>
      </c>
      <c r="E6" s="40">
        <v>61.26234</v>
      </c>
      <c r="F6" s="41">
        <v>-149.847</v>
      </c>
      <c r="G6" s="42">
        <v>0.0006301004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-2.296751</v>
      </c>
      <c r="C8" s="13">
        <v>-0.5758426</v>
      </c>
      <c r="D8" s="13">
        <v>0.7857424</v>
      </c>
      <c r="E8" s="13">
        <v>0.9031555</v>
      </c>
      <c r="F8" s="25">
        <v>-5.096567</v>
      </c>
      <c r="G8" s="35">
        <v>-0.7436911</v>
      </c>
    </row>
    <row r="9" spans="1:7" ht="12">
      <c r="A9" s="20" t="s">
        <v>17</v>
      </c>
      <c r="B9" s="29">
        <v>0.8328328</v>
      </c>
      <c r="C9" s="13">
        <v>-0.116254</v>
      </c>
      <c r="D9" s="13">
        <v>0.9840028</v>
      </c>
      <c r="E9" s="13">
        <v>0.0792829</v>
      </c>
      <c r="F9" s="25">
        <v>-0.4947901</v>
      </c>
      <c r="G9" s="35">
        <v>0.2828155</v>
      </c>
    </row>
    <row r="10" spans="1:7" ht="12">
      <c r="A10" s="20" t="s">
        <v>18</v>
      </c>
      <c r="B10" s="29">
        <v>1.131071</v>
      </c>
      <c r="C10" s="13">
        <v>0.5353954</v>
      </c>
      <c r="D10" s="13">
        <v>-0.02882852</v>
      </c>
      <c r="E10" s="13">
        <v>0.2606668</v>
      </c>
      <c r="F10" s="25">
        <v>-0.06376172</v>
      </c>
      <c r="G10" s="35">
        <v>0.3402511</v>
      </c>
    </row>
    <row r="11" spans="1:7" ht="12">
      <c r="A11" s="21" t="s">
        <v>19</v>
      </c>
      <c r="B11" s="31">
        <v>3.142661</v>
      </c>
      <c r="C11" s="15">
        <v>1.801868</v>
      </c>
      <c r="D11" s="15">
        <v>2.168322</v>
      </c>
      <c r="E11" s="15">
        <v>1.846799</v>
      </c>
      <c r="F11" s="27">
        <v>13.68021</v>
      </c>
      <c r="G11" s="37">
        <v>3.676122</v>
      </c>
    </row>
    <row r="12" spans="1:7" ht="12">
      <c r="A12" s="20" t="s">
        <v>20</v>
      </c>
      <c r="B12" s="29">
        <v>-0.3059349</v>
      </c>
      <c r="C12" s="13">
        <v>0.145688</v>
      </c>
      <c r="D12" s="13">
        <v>0.3135874</v>
      </c>
      <c r="E12" s="13">
        <v>0.4742088</v>
      </c>
      <c r="F12" s="25">
        <v>-0.564055</v>
      </c>
      <c r="G12" s="35">
        <v>0.1051548</v>
      </c>
    </row>
    <row r="13" spans="1:7" ht="12">
      <c r="A13" s="20" t="s">
        <v>21</v>
      </c>
      <c r="B13" s="29">
        <v>-0.03546392</v>
      </c>
      <c r="C13" s="13">
        <v>-0.1006994</v>
      </c>
      <c r="D13" s="13">
        <v>-0.04187793</v>
      </c>
      <c r="E13" s="13">
        <v>-0.2536111</v>
      </c>
      <c r="F13" s="25">
        <v>-0.1920675</v>
      </c>
      <c r="G13" s="35">
        <v>-0.1260409</v>
      </c>
    </row>
    <row r="14" spans="1:7" ht="12">
      <c r="A14" s="20" t="s">
        <v>22</v>
      </c>
      <c r="B14" s="29">
        <v>0.1251964</v>
      </c>
      <c r="C14" s="13">
        <v>0.04440904</v>
      </c>
      <c r="D14" s="13">
        <v>-0.01951142</v>
      </c>
      <c r="E14" s="13">
        <v>0.03062056</v>
      </c>
      <c r="F14" s="25">
        <v>0.2059195</v>
      </c>
      <c r="G14" s="35">
        <v>0.05892979</v>
      </c>
    </row>
    <row r="15" spans="1:7" ht="12">
      <c r="A15" s="21" t="s">
        <v>23</v>
      </c>
      <c r="B15" s="31">
        <v>-0.3991375</v>
      </c>
      <c r="C15" s="15">
        <v>-0.2191697</v>
      </c>
      <c r="D15" s="15">
        <v>-0.1294028</v>
      </c>
      <c r="E15" s="15">
        <v>-0.1523627</v>
      </c>
      <c r="F15" s="27">
        <v>-0.3440292</v>
      </c>
      <c r="G15" s="37">
        <v>-0.2242273</v>
      </c>
    </row>
    <row r="16" spans="1:7" ht="12">
      <c r="A16" s="20" t="s">
        <v>24</v>
      </c>
      <c r="B16" s="29">
        <v>-0.014088</v>
      </c>
      <c r="C16" s="13">
        <v>-0.01443296</v>
      </c>
      <c r="D16" s="13">
        <v>0.02845331</v>
      </c>
      <c r="E16" s="13">
        <v>0.01736552</v>
      </c>
      <c r="F16" s="25">
        <v>-0.04625537</v>
      </c>
      <c r="G16" s="35">
        <v>-0.000648835</v>
      </c>
    </row>
    <row r="17" spans="1:7" ht="12">
      <c r="A17" s="20" t="s">
        <v>25</v>
      </c>
      <c r="B17" s="29">
        <v>-0.02058056</v>
      </c>
      <c r="C17" s="13">
        <v>-0.01452832</v>
      </c>
      <c r="D17" s="13">
        <v>-0.01475045</v>
      </c>
      <c r="E17" s="13">
        <v>-0.02332586</v>
      </c>
      <c r="F17" s="25">
        <v>-0.01702955</v>
      </c>
      <c r="G17" s="35">
        <v>-0.01790988</v>
      </c>
    </row>
    <row r="18" spans="1:7" ht="12">
      <c r="A18" s="20" t="s">
        <v>26</v>
      </c>
      <c r="B18" s="29">
        <v>0.046226</v>
      </c>
      <c r="C18" s="13">
        <v>-0.002530624</v>
      </c>
      <c r="D18" s="13">
        <v>0.007694749</v>
      </c>
      <c r="E18" s="13">
        <v>0.0031729</v>
      </c>
      <c r="F18" s="25">
        <v>0.02793199</v>
      </c>
      <c r="G18" s="35">
        <v>0.01243063</v>
      </c>
    </row>
    <row r="19" spans="1:7" ht="12">
      <c r="A19" s="21" t="s">
        <v>27</v>
      </c>
      <c r="B19" s="31">
        <v>-0.2158926</v>
      </c>
      <c r="C19" s="15">
        <v>-0.1964397</v>
      </c>
      <c r="D19" s="15">
        <v>-0.2028398</v>
      </c>
      <c r="E19" s="15">
        <v>-0.1991911</v>
      </c>
      <c r="F19" s="27">
        <v>-0.1446258</v>
      </c>
      <c r="G19" s="37">
        <v>-0.1945687</v>
      </c>
    </row>
    <row r="20" spans="1:7" ht="12.75" thickBot="1">
      <c r="A20" s="44" t="s">
        <v>28</v>
      </c>
      <c r="B20" s="45">
        <v>-0.004439642</v>
      </c>
      <c r="C20" s="46">
        <v>-0.005597618</v>
      </c>
      <c r="D20" s="46">
        <v>0.002469496</v>
      </c>
      <c r="E20" s="46">
        <v>-0.005291477</v>
      </c>
      <c r="F20" s="47">
        <v>-0.01006201</v>
      </c>
      <c r="G20" s="48">
        <v>-0.00400942</v>
      </c>
    </row>
    <row r="21" spans="1:7" ht="12.75" thickTop="1">
      <c r="A21" s="6" t="s">
        <v>29</v>
      </c>
      <c r="B21" s="39">
        <v>-66.27762</v>
      </c>
      <c r="C21" s="40">
        <v>71.07526</v>
      </c>
      <c r="D21" s="40">
        <v>-20.13511</v>
      </c>
      <c r="E21" s="40">
        <v>22.21017</v>
      </c>
      <c r="F21" s="41">
        <v>-59.98612</v>
      </c>
      <c r="G21" s="43">
        <v>0.003500573</v>
      </c>
    </row>
    <row r="22" spans="1:7" ht="12">
      <c r="A22" s="20" t="s">
        <v>30</v>
      </c>
      <c r="B22" s="29">
        <v>122.2832</v>
      </c>
      <c r="C22" s="13">
        <v>65.51701</v>
      </c>
      <c r="D22" s="13">
        <v>-18.19117</v>
      </c>
      <c r="E22" s="13">
        <v>-66.14838</v>
      </c>
      <c r="F22" s="25">
        <v>-99.22307</v>
      </c>
      <c r="G22" s="36">
        <v>0</v>
      </c>
    </row>
    <row r="23" spans="1:7" ht="12">
      <c r="A23" s="20" t="s">
        <v>31</v>
      </c>
      <c r="B23" s="29">
        <v>0.678277</v>
      </c>
      <c r="C23" s="13">
        <v>-0.1573122</v>
      </c>
      <c r="D23" s="13">
        <v>0.1240827</v>
      </c>
      <c r="E23" s="13">
        <v>2.59941</v>
      </c>
      <c r="F23" s="25">
        <v>6.278417</v>
      </c>
      <c r="G23" s="35">
        <v>1.551476</v>
      </c>
    </row>
    <row r="24" spans="1:7" ht="12">
      <c r="A24" s="20" t="s">
        <v>32</v>
      </c>
      <c r="B24" s="29">
        <v>-0.2098275</v>
      </c>
      <c r="C24" s="13">
        <v>0.983542</v>
      </c>
      <c r="D24" s="13">
        <v>1.928275</v>
      </c>
      <c r="E24" s="13">
        <v>1.640437</v>
      </c>
      <c r="F24" s="25">
        <v>-0.4822075</v>
      </c>
      <c r="G24" s="35">
        <v>1.00067</v>
      </c>
    </row>
    <row r="25" spans="1:7" ht="12">
      <c r="A25" s="20" t="s">
        <v>33</v>
      </c>
      <c r="B25" s="29">
        <v>-0.9053797</v>
      </c>
      <c r="C25" s="13">
        <v>-0.3032531</v>
      </c>
      <c r="D25" s="13">
        <v>0.4663353</v>
      </c>
      <c r="E25" s="13">
        <v>0.3342987</v>
      </c>
      <c r="F25" s="25">
        <v>-0.9768806</v>
      </c>
      <c r="G25" s="35">
        <v>-0.1417101</v>
      </c>
    </row>
    <row r="26" spans="1:7" ht="12">
      <c r="A26" s="21" t="s">
        <v>34</v>
      </c>
      <c r="B26" s="31">
        <v>1.240391</v>
      </c>
      <c r="C26" s="15">
        <v>-0.2128747</v>
      </c>
      <c r="D26" s="15">
        <v>-0.04193365</v>
      </c>
      <c r="E26" s="15">
        <v>-0.3965191</v>
      </c>
      <c r="F26" s="27">
        <v>0.9135622</v>
      </c>
      <c r="G26" s="37">
        <v>0.1448139</v>
      </c>
    </row>
    <row r="27" spans="1:7" ht="12">
      <c r="A27" s="20" t="s">
        <v>35</v>
      </c>
      <c r="B27" s="29">
        <v>-0.1829562</v>
      </c>
      <c r="C27" s="13">
        <v>-0.3264148</v>
      </c>
      <c r="D27" s="13">
        <v>0.1619974</v>
      </c>
      <c r="E27" s="13">
        <v>0.2348196</v>
      </c>
      <c r="F27" s="25">
        <v>0.5276883</v>
      </c>
      <c r="G27" s="35">
        <v>0.06061408</v>
      </c>
    </row>
    <row r="28" spans="1:7" ht="12">
      <c r="A28" s="20" t="s">
        <v>36</v>
      </c>
      <c r="B28" s="29">
        <v>-0.154161</v>
      </c>
      <c r="C28" s="13">
        <v>-0.1125894</v>
      </c>
      <c r="D28" s="13">
        <v>0.1126343</v>
      </c>
      <c r="E28" s="13">
        <v>0.1209245</v>
      </c>
      <c r="F28" s="25">
        <v>-0.01997879</v>
      </c>
      <c r="G28" s="35">
        <v>0.004077511</v>
      </c>
    </row>
    <row r="29" spans="1:7" ht="12">
      <c r="A29" s="20" t="s">
        <v>37</v>
      </c>
      <c r="B29" s="29">
        <v>-0.01922442</v>
      </c>
      <c r="C29" s="13">
        <v>-0.0146373</v>
      </c>
      <c r="D29" s="13">
        <v>0.005824498</v>
      </c>
      <c r="E29" s="13">
        <v>-0.02508426</v>
      </c>
      <c r="F29" s="25">
        <v>-0.0878353</v>
      </c>
      <c r="G29" s="35">
        <v>-0.02263593</v>
      </c>
    </row>
    <row r="30" spans="1:7" ht="12">
      <c r="A30" s="21" t="s">
        <v>38</v>
      </c>
      <c r="B30" s="31">
        <v>0.1115811</v>
      </c>
      <c r="C30" s="15">
        <v>0.07423615</v>
      </c>
      <c r="D30" s="15">
        <v>0.04137854</v>
      </c>
      <c r="E30" s="15">
        <v>0.0122195</v>
      </c>
      <c r="F30" s="27">
        <v>0.2655314</v>
      </c>
      <c r="G30" s="37">
        <v>0.08228459</v>
      </c>
    </row>
    <row r="31" spans="1:7" ht="12">
      <c r="A31" s="20" t="s">
        <v>39</v>
      </c>
      <c r="B31" s="29">
        <v>0.005449441</v>
      </c>
      <c r="C31" s="13">
        <v>-0.02188249</v>
      </c>
      <c r="D31" s="13">
        <v>0.00543549</v>
      </c>
      <c r="E31" s="13">
        <v>0.02100217</v>
      </c>
      <c r="F31" s="25">
        <v>0.04691197</v>
      </c>
      <c r="G31" s="35">
        <v>0.008130026</v>
      </c>
    </row>
    <row r="32" spans="1:7" ht="12">
      <c r="A32" s="20" t="s">
        <v>40</v>
      </c>
      <c r="B32" s="29">
        <v>-0.007435478</v>
      </c>
      <c r="C32" s="13">
        <v>-0.01513409</v>
      </c>
      <c r="D32" s="13">
        <v>0.0229762</v>
      </c>
      <c r="E32" s="13">
        <v>0.003883242</v>
      </c>
      <c r="F32" s="25">
        <v>0.01848786</v>
      </c>
      <c r="G32" s="35">
        <v>0.004201612</v>
      </c>
    </row>
    <row r="33" spans="1:7" ht="12">
      <c r="A33" s="20" t="s">
        <v>41</v>
      </c>
      <c r="B33" s="29">
        <v>0.1207823</v>
      </c>
      <c r="C33" s="13">
        <v>0.0650285</v>
      </c>
      <c r="D33" s="13">
        <v>0.09917233</v>
      </c>
      <c r="E33" s="13">
        <v>0.0802882</v>
      </c>
      <c r="F33" s="25">
        <v>0.0723721</v>
      </c>
      <c r="G33" s="35">
        <v>0.08598131</v>
      </c>
    </row>
    <row r="34" spans="1:7" ht="12">
      <c r="A34" s="21" t="s">
        <v>42</v>
      </c>
      <c r="B34" s="31">
        <v>-0.0105615</v>
      </c>
      <c r="C34" s="15">
        <v>0.0005310927</v>
      </c>
      <c r="D34" s="15">
        <v>0.006263487</v>
      </c>
      <c r="E34" s="15">
        <v>0.01885574</v>
      </c>
      <c r="F34" s="27">
        <v>-0.009306323</v>
      </c>
      <c r="G34" s="37">
        <v>0.003402397</v>
      </c>
    </row>
    <row r="35" spans="1:7" ht="12.75" thickBot="1">
      <c r="A35" s="22" t="s">
        <v>43</v>
      </c>
      <c r="B35" s="32">
        <v>-0.0002294523</v>
      </c>
      <c r="C35" s="16">
        <v>0.001266386</v>
      </c>
      <c r="D35" s="16">
        <v>0.000740138</v>
      </c>
      <c r="E35" s="16">
        <v>0.0007084384</v>
      </c>
      <c r="F35" s="28">
        <v>0.004544847</v>
      </c>
      <c r="G35" s="38">
        <v>0.001224795</v>
      </c>
    </row>
    <row r="36" spans="1:7" ht="12">
      <c r="A36" s="4" t="s">
        <v>44</v>
      </c>
      <c r="B36" s="3">
        <v>20.15686</v>
      </c>
      <c r="C36" s="3">
        <v>20.15381</v>
      </c>
      <c r="D36" s="3">
        <v>20.15991</v>
      </c>
      <c r="E36" s="3">
        <v>20.15686</v>
      </c>
      <c r="F36" s="3">
        <v>20.16907</v>
      </c>
      <c r="G36" s="3"/>
    </row>
    <row r="37" spans="1:6" ht="12">
      <c r="A37" s="4" t="s">
        <v>45</v>
      </c>
      <c r="B37" s="2">
        <v>0.1408895</v>
      </c>
      <c r="C37" s="2">
        <v>0.1001994</v>
      </c>
      <c r="D37" s="2">
        <v>0.07629395</v>
      </c>
      <c r="E37" s="2">
        <v>0.05086263</v>
      </c>
      <c r="F37" s="2">
        <v>0.05238851</v>
      </c>
    </row>
    <row r="38" spans="1:7" ht="12">
      <c r="A38" s="4" t="s">
        <v>53</v>
      </c>
      <c r="B38" s="2">
        <v>0.0001914211</v>
      </c>
      <c r="C38" s="2">
        <v>-0.0001204734</v>
      </c>
      <c r="D38" s="2">
        <v>-3.173496E-05</v>
      </c>
      <c r="E38" s="2">
        <v>-0.0001038917</v>
      </c>
      <c r="F38" s="2">
        <v>0.000253703</v>
      </c>
      <c r="G38" s="2">
        <v>0.0002111348</v>
      </c>
    </row>
    <row r="39" spans="1:7" ht="12.75" thickBot="1">
      <c r="A39" s="4" t="s">
        <v>54</v>
      </c>
      <c r="B39" s="2">
        <v>0.0001103312</v>
      </c>
      <c r="C39" s="2">
        <v>-0.0001200386</v>
      </c>
      <c r="D39" s="2">
        <v>3.417196E-05</v>
      </c>
      <c r="E39" s="2">
        <v>-3.844451E-05</v>
      </c>
      <c r="F39" s="2">
        <v>0.0001044937</v>
      </c>
      <c r="G39" s="2">
        <v>0.0008108548</v>
      </c>
    </row>
    <row r="40" spans="2:7" ht="12.75" thickBot="1">
      <c r="B40" s="7" t="s">
        <v>46</v>
      </c>
      <c r="C40" s="18">
        <v>-0.003753</v>
      </c>
      <c r="D40" s="17" t="s">
        <v>47</v>
      </c>
      <c r="E40" s="18">
        <v>3.11676</v>
      </c>
      <c r="F40" s="17" t="s">
        <v>48</v>
      </c>
      <c r="G40" s="8">
        <v>55.009954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0.003753</v>
      </c>
      <c r="D4">
        <v>0.003752</v>
      </c>
      <c r="E4">
        <v>0.003753</v>
      </c>
      <c r="F4">
        <v>0.002076</v>
      </c>
      <c r="G4">
        <v>0.011695</v>
      </c>
    </row>
    <row r="5" spans="1:7" ht="12.75">
      <c r="A5" t="s">
        <v>13</v>
      </c>
      <c r="B5">
        <v>6.113857</v>
      </c>
      <c r="C5">
        <v>3.275804</v>
      </c>
      <c r="D5">
        <v>-0.909558</v>
      </c>
      <c r="E5">
        <v>-3.307371</v>
      </c>
      <c r="F5">
        <v>-4.960991</v>
      </c>
      <c r="G5">
        <v>0.430988</v>
      </c>
    </row>
    <row r="6" spans="1:7" ht="12.75">
      <c r="A6" t="s">
        <v>14</v>
      </c>
      <c r="B6" s="49">
        <v>-111.807</v>
      </c>
      <c r="C6" s="49">
        <v>70.40409</v>
      </c>
      <c r="D6" s="49">
        <v>18.63106</v>
      </c>
      <c r="E6" s="49">
        <v>61.26234</v>
      </c>
      <c r="F6" s="49">
        <v>-149.847</v>
      </c>
      <c r="G6" s="49">
        <v>0.0006301004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-2.296751</v>
      </c>
      <c r="C8" s="49">
        <v>-0.5758426</v>
      </c>
      <c r="D8" s="49">
        <v>0.7857424</v>
      </c>
      <c r="E8" s="49">
        <v>0.9031555</v>
      </c>
      <c r="F8" s="49">
        <v>-5.096567</v>
      </c>
      <c r="G8" s="49">
        <v>-0.7436911</v>
      </c>
    </row>
    <row r="9" spans="1:7" ht="12.75">
      <c r="A9" t="s">
        <v>17</v>
      </c>
      <c r="B9" s="49">
        <v>0.8328328</v>
      </c>
      <c r="C9" s="49">
        <v>-0.116254</v>
      </c>
      <c r="D9" s="49">
        <v>0.9840028</v>
      </c>
      <c r="E9" s="49">
        <v>0.0792829</v>
      </c>
      <c r="F9" s="49">
        <v>-0.4947901</v>
      </c>
      <c r="G9" s="49">
        <v>0.2828155</v>
      </c>
    </row>
    <row r="10" spans="1:7" ht="12.75">
      <c r="A10" t="s">
        <v>18</v>
      </c>
      <c r="B10" s="49">
        <v>1.131071</v>
      </c>
      <c r="C10" s="49">
        <v>0.5353954</v>
      </c>
      <c r="D10" s="49">
        <v>-0.02882852</v>
      </c>
      <c r="E10" s="49">
        <v>0.2606668</v>
      </c>
      <c r="F10" s="49">
        <v>-0.06376172</v>
      </c>
      <c r="G10" s="49">
        <v>0.3402511</v>
      </c>
    </row>
    <row r="11" spans="1:7" ht="12.75">
      <c r="A11" t="s">
        <v>19</v>
      </c>
      <c r="B11" s="49">
        <v>3.142661</v>
      </c>
      <c r="C11" s="49">
        <v>1.801868</v>
      </c>
      <c r="D11" s="49">
        <v>2.168322</v>
      </c>
      <c r="E11" s="49">
        <v>1.846799</v>
      </c>
      <c r="F11" s="49">
        <v>13.68021</v>
      </c>
      <c r="G11" s="49">
        <v>3.676122</v>
      </c>
    </row>
    <row r="12" spans="1:7" ht="12.75">
      <c r="A12" t="s">
        <v>20</v>
      </c>
      <c r="B12" s="49">
        <v>-0.3059349</v>
      </c>
      <c r="C12" s="49">
        <v>0.145688</v>
      </c>
      <c r="D12" s="49">
        <v>0.3135874</v>
      </c>
      <c r="E12" s="49">
        <v>0.4742088</v>
      </c>
      <c r="F12" s="49">
        <v>-0.564055</v>
      </c>
      <c r="G12" s="49">
        <v>0.1051548</v>
      </c>
    </row>
    <row r="13" spans="1:7" ht="12.75">
      <c r="A13" t="s">
        <v>21</v>
      </c>
      <c r="B13" s="49">
        <v>-0.03546392</v>
      </c>
      <c r="C13" s="49">
        <v>-0.1006994</v>
      </c>
      <c r="D13" s="49">
        <v>-0.04187793</v>
      </c>
      <c r="E13" s="49">
        <v>-0.2536111</v>
      </c>
      <c r="F13" s="49">
        <v>-0.1920675</v>
      </c>
      <c r="G13" s="49">
        <v>-0.1260409</v>
      </c>
    </row>
    <row r="14" spans="1:7" ht="12.75">
      <c r="A14" t="s">
        <v>22</v>
      </c>
      <c r="B14" s="49">
        <v>0.1251964</v>
      </c>
      <c r="C14" s="49">
        <v>0.04440904</v>
      </c>
      <c r="D14" s="49">
        <v>-0.01951142</v>
      </c>
      <c r="E14" s="49">
        <v>0.03062056</v>
      </c>
      <c r="F14" s="49">
        <v>0.2059195</v>
      </c>
      <c r="G14" s="49">
        <v>0.05892979</v>
      </c>
    </row>
    <row r="15" spans="1:7" ht="12.75">
      <c r="A15" t="s">
        <v>23</v>
      </c>
      <c r="B15" s="49">
        <v>-0.3991375</v>
      </c>
      <c r="C15" s="49">
        <v>-0.2191697</v>
      </c>
      <c r="D15" s="49">
        <v>-0.1294028</v>
      </c>
      <c r="E15" s="49">
        <v>-0.1523627</v>
      </c>
      <c r="F15" s="49">
        <v>-0.3440292</v>
      </c>
      <c r="G15" s="49">
        <v>-0.2242273</v>
      </c>
    </row>
    <row r="16" spans="1:7" ht="12.75">
      <c r="A16" t="s">
        <v>24</v>
      </c>
      <c r="B16" s="49">
        <v>-0.014088</v>
      </c>
      <c r="C16" s="49">
        <v>-0.01443296</v>
      </c>
      <c r="D16" s="49">
        <v>0.02845331</v>
      </c>
      <c r="E16" s="49">
        <v>0.01736552</v>
      </c>
      <c r="F16" s="49">
        <v>-0.04625537</v>
      </c>
      <c r="G16" s="49">
        <v>-0.000648835</v>
      </c>
    </row>
    <row r="17" spans="1:7" ht="12.75">
      <c r="A17" t="s">
        <v>25</v>
      </c>
      <c r="B17" s="49">
        <v>-0.02058056</v>
      </c>
      <c r="C17" s="49">
        <v>-0.01452832</v>
      </c>
      <c r="D17" s="49">
        <v>-0.01475045</v>
      </c>
      <c r="E17" s="49">
        <v>-0.02332586</v>
      </c>
      <c r="F17" s="49">
        <v>-0.01702955</v>
      </c>
      <c r="G17" s="49">
        <v>-0.01790988</v>
      </c>
    </row>
    <row r="18" spans="1:7" ht="12.75">
      <c r="A18" t="s">
        <v>26</v>
      </c>
      <c r="B18" s="49">
        <v>0.046226</v>
      </c>
      <c r="C18" s="49">
        <v>-0.002530624</v>
      </c>
      <c r="D18" s="49">
        <v>0.007694749</v>
      </c>
      <c r="E18" s="49">
        <v>0.0031729</v>
      </c>
      <c r="F18" s="49">
        <v>0.02793199</v>
      </c>
      <c r="G18" s="49">
        <v>0.01243063</v>
      </c>
    </row>
    <row r="19" spans="1:7" ht="12.75">
      <c r="A19" t="s">
        <v>27</v>
      </c>
      <c r="B19" s="49">
        <v>-0.2158926</v>
      </c>
      <c r="C19" s="49">
        <v>-0.1964397</v>
      </c>
      <c r="D19" s="49">
        <v>-0.2028398</v>
      </c>
      <c r="E19" s="49">
        <v>-0.1991911</v>
      </c>
      <c r="F19" s="49">
        <v>-0.1446258</v>
      </c>
      <c r="G19" s="49">
        <v>-0.1945687</v>
      </c>
    </row>
    <row r="20" spans="1:7" ht="12.75">
      <c r="A20" t="s">
        <v>28</v>
      </c>
      <c r="B20" s="49">
        <v>-0.004439642</v>
      </c>
      <c r="C20" s="49">
        <v>-0.005597618</v>
      </c>
      <c r="D20" s="49">
        <v>0.002469496</v>
      </c>
      <c r="E20" s="49">
        <v>-0.005291477</v>
      </c>
      <c r="F20" s="49">
        <v>-0.01006201</v>
      </c>
      <c r="G20" s="49">
        <v>-0.00400942</v>
      </c>
    </row>
    <row r="21" spans="1:7" ht="12.75">
      <c r="A21" t="s">
        <v>29</v>
      </c>
      <c r="B21" s="49">
        <v>-66.27762</v>
      </c>
      <c r="C21" s="49">
        <v>71.07526</v>
      </c>
      <c r="D21" s="49">
        <v>-20.13511</v>
      </c>
      <c r="E21" s="49">
        <v>22.21017</v>
      </c>
      <c r="F21" s="49">
        <v>-59.98612</v>
      </c>
      <c r="G21" s="49">
        <v>0.003500573</v>
      </c>
    </row>
    <row r="22" spans="1:7" ht="12.75">
      <c r="A22" t="s">
        <v>30</v>
      </c>
      <c r="B22" s="49">
        <v>122.2832</v>
      </c>
      <c r="C22" s="49">
        <v>65.51701</v>
      </c>
      <c r="D22" s="49">
        <v>-18.19117</v>
      </c>
      <c r="E22" s="49">
        <v>-66.14838</v>
      </c>
      <c r="F22" s="49">
        <v>-99.22307</v>
      </c>
      <c r="G22" s="49">
        <v>0</v>
      </c>
    </row>
    <row r="23" spans="1:7" ht="12.75">
      <c r="A23" t="s">
        <v>31</v>
      </c>
      <c r="B23" s="49">
        <v>0.678277</v>
      </c>
      <c r="C23" s="49">
        <v>-0.1573122</v>
      </c>
      <c r="D23" s="49">
        <v>0.1240827</v>
      </c>
      <c r="E23" s="49">
        <v>2.59941</v>
      </c>
      <c r="F23" s="49">
        <v>6.278417</v>
      </c>
      <c r="G23" s="49">
        <v>1.551476</v>
      </c>
    </row>
    <row r="24" spans="1:7" ht="12.75">
      <c r="A24" t="s">
        <v>32</v>
      </c>
      <c r="B24" s="49">
        <v>-0.2098275</v>
      </c>
      <c r="C24" s="49">
        <v>0.983542</v>
      </c>
      <c r="D24" s="49">
        <v>1.928275</v>
      </c>
      <c r="E24" s="49">
        <v>1.640437</v>
      </c>
      <c r="F24" s="49">
        <v>-0.4822075</v>
      </c>
      <c r="G24" s="49">
        <v>1.00067</v>
      </c>
    </row>
    <row r="25" spans="1:7" ht="12.75">
      <c r="A25" t="s">
        <v>33</v>
      </c>
      <c r="B25" s="49">
        <v>-0.9053797</v>
      </c>
      <c r="C25" s="49">
        <v>-0.3032531</v>
      </c>
      <c r="D25" s="49">
        <v>0.4663353</v>
      </c>
      <c r="E25" s="49">
        <v>0.3342987</v>
      </c>
      <c r="F25" s="49">
        <v>-0.9768806</v>
      </c>
      <c r="G25" s="49">
        <v>-0.1417101</v>
      </c>
    </row>
    <row r="26" spans="1:7" ht="12.75">
      <c r="A26" t="s">
        <v>34</v>
      </c>
      <c r="B26" s="49">
        <v>1.240391</v>
      </c>
      <c r="C26" s="49">
        <v>-0.2128747</v>
      </c>
      <c r="D26" s="49">
        <v>-0.04193365</v>
      </c>
      <c r="E26" s="49">
        <v>-0.3965191</v>
      </c>
      <c r="F26" s="49">
        <v>0.9135622</v>
      </c>
      <c r="G26" s="49">
        <v>0.1448139</v>
      </c>
    </row>
    <row r="27" spans="1:7" ht="12.75">
      <c r="A27" t="s">
        <v>35</v>
      </c>
      <c r="B27" s="49">
        <v>-0.1829562</v>
      </c>
      <c r="C27" s="49">
        <v>-0.3264148</v>
      </c>
      <c r="D27" s="49">
        <v>0.1619974</v>
      </c>
      <c r="E27" s="49">
        <v>0.2348196</v>
      </c>
      <c r="F27" s="49">
        <v>0.5276883</v>
      </c>
      <c r="G27" s="49">
        <v>0.06061408</v>
      </c>
    </row>
    <row r="28" spans="1:7" ht="12.75">
      <c r="A28" t="s">
        <v>36</v>
      </c>
      <c r="B28" s="49">
        <v>-0.154161</v>
      </c>
      <c r="C28" s="49">
        <v>-0.1125894</v>
      </c>
      <c r="D28" s="49">
        <v>0.1126343</v>
      </c>
      <c r="E28" s="49">
        <v>0.1209245</v>
      </c>
      <c r="F28" s="49">
        <v>-0.01997879</v>
      </c>
      <c r="G28" s="49">
        <v>0.004077511</v>
      </c>
    </row>
    <row r="29" spans="1:7" ht="12.75">
      <c r="A29" t="s">
        <v>37</v>
      </c>
      <c r="B29" s="49">
        <v>-0.01922442</v>
      </c>
      <c r="C29" s="49">
        <v>-0.0146373</v>
      </c>
      <c r="D29" s="49">
        <v>0.005824498</v>
      </c>
      <c r="E29" s="49">
        <v>-0.02508426</v>
      </c>
      <c r="F29" s="49">
        <v>-0.0878353</v>
      </c>
      <c r="G29" s="49">
        <v>-0.02263593</v>
      </c>
    </row>
    <row r="30" spans="1:7" ht="12.75">
      <c r="A30" t="s">
        <v>38</v>
      </c>
      <c r="B30" s="49">
        <v>0.1115811</v>
      </c>
      <c r="C30" s="49">
        <v>0.07423615</v>
      </c>
      <c r="D30" s="49">
        <v>0.04137854</v>
      </c>
      <c r="E30" s="49">
        <v>0.0122195</v>
      </c>
      <c r="F30" s="49">
        <v>0.2655314</v>
      </c>
      <c r="G30" s="49">
        <v>0.08228459</v>
      </c>
    </row>
    <row r="31" spans="1:7" ht="12.75">
      <c r="A31" t="s">
        <v>39</v>
      </c>
      <c r="B31" s="49">
        <v>0.005449441</v>
      </c>
      <c r="C31" s="49">
        <v>-0.02188249</v>
      </c>
      <c r="D31" s="49">
        <v>0.00543549</v>
      </c>
      <c r="E31" s="49">
        <v>0.02100217</v>
      </c>
      <c r="F31" s="49">
        <v>0.04691197</v>
      </c>
      <c r="G31" s="49">
        <v>0.008130026</v>
      </c>
    </row>
    <row r="32" spans="1:7" ht="12.75">
      <c r="A32" t="s">
        <v>40</v>
      </c>
      <c r="B32" s="49">
        <v>-0.007435478</v>
      </c>
      <c r="C32" s="49">
        <v>-0.01513409</v>
      </c>
      <c r="D32" s="49">
        <v>0.0229762</v>
      </c>
      <c r="E32" s="49">
        <v>0.003883242</v>
      </c>
      <c r="F32" s="49">
        <v>0.01848786</v>
      </c>
      <c r="G32" s="49">
        <v>0.004201612</v>
      </c>
    </row>
    <row r="33" spans="1:7" ht="12.75">
      <c r="A33" t="s">
        <v>41</v>
      </c>
      <c r="B33" s="49">
        <v>0.1207823</v>
      </c>
      <c r="C33" s="49">
        <v>0.0650285</v>
      </c>
      <c r="D33" s="49">
        <v>0.09917233</v>
      </c>
      <c r="E33" s="49">
        <v>0.0802882</v>
      </c>
      <c r="F33" s="49">
        <v>0.0723721</v>
      </c>
      <c r="G33" s="49">
        <v>0.08598131</v>
      </c>
    </row>
    <row r="34" spans="1:7" ht="12.75">
      <c r="A34" t="s">
        <v>42</v>
      </c>
      <c r="B34" s="49">
        <v>-0.0105615</v>
      </c>
      <c r="C34" s="49">
        <v>0.0005310927</v>
      </c>
      <c r="D34" s="49">
        <v>0.006263487</v>
      </c>
      <c r="E34" s="49">
        <v>0.01885574</v>
      </c>
      <c r="F34" s="49">
        <v>-0.009306323</v>
      </c>
      <c r="G34" s="49">
        <v>0.003402397</v>
      </c>
    </row>
    <row r="35" spans="1:7" ht="12.75">
      <c r="A35" t="s">
        <v>43</v>
      </c>
      <c r="B35" s="49">
        <v>-0.0002294523</v>
      </c>
      <c r="C35" s="49">
        <v>0.001266386</v>
      </c>
      <c r="D35" s="49">
        <v>0.000740138</v>
      </c>
      <c r="E35" s="49">
        <v>0.0007084384</v>
      </c>
      <c r="F35" s="49">
        <v>0.004544847</v>
      </c>
      <c r="G35" s="49">
        <v>0.001224795</v>
      </c>
    </row>
    <row r="36" spans="1:6" ht="12.75">
      <c r="A36" t="s">
        <v>44</v>
      </c>
      <c r="B36" s="49">
        <v>20.15686</v>
      </c>
      <c r="C36" s="49">
        <v>20.15381</v>
      </c>
      <c r="D36" s="49">
        <v>20.15991</v>
      </c>
      <c r="E36" s="49">
        <v>20.15686</v>
      </c>
      <c r="F36" s="49">
        <v>20.16907</v>
      </c>
    </row>
    <row r="37" spans="1:6" ht="12.75">
      <c r="A37" t="s">
        <v>45</v>
      </c>
      <c r="B37" s="49">
        <v>0.1408895</v>
      </c>
      <c r="C37" s="49">
        <v>0.1001994</v>
      </c>
      <c r="D37" s="49">
        <v>0.07629395</v>
      </c>
      <c r="E37" s="49">
        <v>0.05086263</v>
      </c>
      <c r="F37" s="49">
        <v>0.05238851</v>
      </c>
    </row>
    <row r="38" spans="1:7" ht="12.75">
      <c r="A38" t="s">
        <v>55</v>
      </c>
      <c r="B38" s="49">
        <v>0.0001914211</v>
      </c>
      <c r="C38" s="49">
        <v>-0.0001204734</v>
      </c>
      <c r="D38" s="49">
        <v>-3.173496E-05</v>
      </c>
      <c r="E38" s="49">
        <v>-0.0001038917</v>
      </c>
      <c r="F38" s="49">
        <v>0.000253703</v>
      </c>
      <c r="G38" s="49">
        <v>0.0002111348</v>
      </c>
    </row>
    <row r="39" spans="1:7" ht="12.75">
      <c r="A39" t="s">
        <v>56</v>
      </c>
      <c r="B39" s="49">
        <v>0.0001103312</v>
      </c>
      <c r="C39" s="49">
        <v>-0.0001200386</v>
      </c>
      <c r="D39" s="49">
        <v>3.417196E-05</v>
      </c>
      <c r="E39" s="49">
        <v>-3.844451E-05</v>
      </c>
      <c r="F39" s="49">
        <v>0.0001044937</v>
      </c>
      <c r="G39" s="49">
        <v>0.0008108548</v>
      </c>
    </row>
    <row r="40" spans="2:7" ht="12.75">
      <c r="B40" t="s">
        <v>46</v>
      </c>
      <c r="C40">
        <v>-0.003753</v>
      </c>
      <c r="D40" t="s">
        <v>47</v>
      </c>
      <c r="E40">
        <v>3.11676</v>
      </c>
      <c r="F40" t="s">
        <v>48</v>
      </c>
      <c r="G40">
        <v>55.009954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0.00019142106517018598</v>
      </c>
      <c r="C50">
        <f>-0.017/(C7*C7+C22*C22)*(C21*C22+C6*C7)</f>
        <v>-0.00012047341025307633</v>
      </c>
      <c r="D50">
        <f>-0.017/(D7*D7+D22*D22)*(D21*D22+D6*D7)</f>
        <v>-3.173496478860426E-05</v>
      </c>
      <c r="E50">
        <f>-0.017/(E7*E7+E22*E22)*(E21*E22+E6*E7)</f>
        <v>-0.00010389167375737406</v>
      </c>
      <c r="F50">
        <f>-0.017/(F7*F7+F22*F22)*(F21*F22+F6*F7)</f>
        <v>0.0002537030811923034</v>
      </c>
      <c r="G50">
        <f>(B50*B$4+C50*C$4+D50*D$4+E50*E$4+F50*F$4)/SUM(B$4:F$4)</f>
        <v>-7.939226407069905E-08</v>
      </c>
    </row>
    <row r="51" spans="1:7" ht="12.75">
      <c r="A51" t="s">
        <v>59</v>
      </c>
      <c r="B51">
        <f>-0.017/(B7*B7+B22*B22)*(B21*B7-B6*B22)</f>
        <v>0.00011033119596035811</v>
      </c>
      <c r="C51">
        <f>-0.017/(C7*C7+C22*C22)*(C21*C7-C6*C22)</f>
        <v>-0.00012003863623757152</v>
      </c>
      <c r="D51">
        <f>-0.017/(D7*D7+D22*D22)*(D21*D7-D6*D22)</f>
        <v>3.417195738605865E-05</v>
      </c>
      <c r="E51">
        <f>-0.017/(E7*E7+E22*E22)*(E21*E7-E6*E22)</f>
        <v>-3.844451559145388E-05</v>
      </c>
      <c r="F51">
        <f>-0.017/(F7*F7+F22*F22)*(F21*F7-F6*F22)</f>
        <v>0.00010449372385843596</v>
      </c>
      <c r="G51">
        <f>(B51*B$4+C51*C$4+D51*D$4+E51*E$4+F51*F$4)/SUM(B$4:F$4)</f>
        <v>2.204429477668489E-09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9999.93947274877</v>
      </c>
      <c r="C62">
        <f>C7+(2/0.017)*(C8*C50-C23*C51)</f>
        <v>10000.005940021158</v>
      </c>
      <c r="D62">
        <f>D7+(2/0.017)*(D8*D50-D23*D51)</f>
        <v>9999.996567569866</v>
      </c>
      <c r="E62">
        <f>E7+(2/0.017)*(E8*E50-E23*E51)</f>
        <v>10000.000717967261</v>
      </c>
      <c r="F62">
        <f>F7+(2/0.017)*(F8*F50-F23*F51)</f>
        <v>9999.770697656038</v>
      </c>
    </row>
    <row r="63" spans="1:6" ht="12.75">
      <c r="A63" t="s">
        <v>67</v>
      </c>
      <c r="B63">
        <f>B8+(3/0.017)*(B9*B50-B24*B51)</f>
        <v>-2.264532365757934</v>
      </c>
      <c r="C63">
        <f>C8+(3/0.017)*(C9*C50-C24*C51)</f>
        <v>-0.5525363842003644</v>
      </c>
      <c r="D63">
        <f>D8+(3/0.017)*(D9*D50-D24*D51)</f>
        <v>0.7686035367049723</v>
      </c>
      <c r="E63">
        <f>E8+(3/0.017)*(E9*E50-E24*E51)</f>
        <v>0.9128312010544634</v>
      </c>
      <c r="F63">
        <f>F8+(3/0.017)*(F9*F50-F24*F51)</f>
        <v>-5.109827373335174</v>
      </c>
    </row>
    <row r="64" spans="1:6" ht="12.75">
      <c r="A64" t="s">
        <v>68</v>
      </c>
      <c r="B64">
        <f>B9+(4/0.017)*(B10*B50-B25*B51)</f>
        <v>0.9072804331064325</v>
      </c>
      <c r="C64">
        <f>C9+(4/0.017)*(C10*C50-C25*C51)</f>
        <v>-0.13999588193661783</v>
      </c>
      <c r="D64">
        <f>D9+(4/0.017)*(D10*D50-D25*D51)</f>
        <v>0.9804685134277394</v>
      </c>
      <c r="E64">
        <f>E9+(4/0.017)*(E10*E50-E25*E51)</f>
        <v>0.07593486269161744</v>
      </c>
      <c r="F64">
        <f>F9+(4/0.017)*(F10*F50-F25*F51)</f>
        <v>-0.4745780183922489</v>
      </c>
    </row>
    <row r="65" spans="1:6" ht="12.75">
      <c r="A65" t="s">
        <v>69</v>
      </c>
      <c r="B65">
        <f>B10+(5/0.017)*(B11*B50-B26*B51)</f>
        <v>1.2677526745883345</v>
      </c>
      <c r="C65">
        <f>C10+(5/0.017)*(C11*C50-C26*C51)</f>
        <v>0.46403352604018455</v>
      </c>
      <c r="D65">
        <f>D10+(5/0.017)*(D11*D50-D26*D51)</f>
        <v>-0.04864577512338649</v>
      </c>
      <c r="E65">
        <f>E10+(5/0.017)*(E11*E50-E26*E51)</f>
        <v>0.19975179296302822</v>
      </c>
      <c r="F65">
        <f>F10+(5/0.017)*(F11*F50-F26*F51)</f>
        <v>0.9289588423833695</v>
      </c>
    </row>
    <row r="66" spans="1:6" ht="12.75">
      <c r="A66" t="s">
        <v>70</v>
      </c>
      <c r="B66">
        <f>B11+(6/0.017)*(B12*B50-B27*B51)</f>
        <v>3.1291163147965744</v>
      </c>
      <c r="C66">
        <f>C11+(6/0.017)*(C12*C50-C27*C51)</f>
        <v>1.781844264364926</v>
      </c>
      <c r="D66">
        <f>D11+(6/0.017)*(D12*D50-D27*D51)</f>
        <v>2.162855839995317</v>
      </c>
      <c r="E66">
        <f>E11+(6/0.017)*(E12*E50-E27*E51)</f>
        <v>1.8325970634697306</v>
      </c>
      <c r="F66">
        <f>F11+(6/0.017)*(F12*F50-F27*F51)</f>
        <v>13.610242021071018</v>
      </c>
    </row>
    <row r="67" spans="1:6" ht="12.75">
      <c r="A67" t="s">
        <v>71</v>
      </c>
      <c r="B67">
        <f>B12+(7/0.017)*(B13*B50-B28*B51)</f>
        <v>-0.3017265715816152</v>
      </c>
      <c r="C67">
        <f>C12+(7/0.017)*(C13*C50-C28*C51)</f>
        <v>0.1451183326284368</v>
      </c>
      <c r="D67">
        <f>D12+(7/0.017)*(D13*D50-D28*D51)</f>
        <v>0.31254977770230163</v>
      </c>
      <c r="E67">
        <f>E12+(7/0.017)*(E13*E50-E28*E51)</f>
        <v>0.4869722563774478</v>
      </c>
      <c r="F67">
        <f>F12+(7/0.017)*(F13*F50-F28*F51)</f>
        <v>-0.5832598946277247</v>
      </c>
    </row>
    <row r="68" spans="1:6" ht="12.75">
      <c r="A68" t="s">
        <v>72</v>
      </c>
      <c r="B68">
        <f>B13+(8/0.017)*(B14*B50-B29*B51)</f>
        <v>-0.023188022826486167</v>
      </c>
      <c r="C68">
        <f>C13+(8/0.017)*(C14*C50-C29*C51)</f>
        <v>-0.1040439411882661</v>
      </c>
      <c r="D68">
        <f>D13+(8/0.017)*(D14*D50-D29*D51)</f>
        <v>-0.04168020777448259</v>
      </c>
      <c r="E68">
        <f>E13+(8/0.017)*(E14*E50-E29*E51)</f>
        <v>-0.25556195809621557</v>
      </c>
      <c r="F68">
        <f>F13+(8/0.017)*(F14*F50-F29*F51)</f>
        <v>-0.16316366507726993</v>
      </c>
    </row>
    <row r="69" spans="1:6" ht="12.75">
      <c r="A69" t="s">
        <v>73</v>
      </c>
      <c r="B69">
        <f>B14+(9/0.017)*(B15*B50-B30*B51)</f>
        <v>0.07823005797173903</v>
      </c>
      <c r="C69">
        <f>C14+(9/0.017)*(C15*C50-C30*C51)</f>
        <v>0.06310538979400253</v>
      </c>
      <c r="D69">
        <f>D14+(9/0.017)*(D15*D50-D30*D51)</f>
        <v>-0.018085921860957338</v>
      </c>
      <c r="E69">
        <f>E14+(9/0.017)*(E15*E50-E30*E51)</f>
        <v>0.0392494363597154</v>
      </c>
      <c r="F69">
        <f>F14+(9/0.017)*(F15*F50-F30*F51)</f>
        <v>0.14502251790428214</v>
      </c>
    </row>
    <row r="70" spans="1:6" ht="12.75">
      <c r="A70" t="s">
        <v>74</v>
      </c>
      <c r="B70">
        <f>B15+(10/0.017)*(B16*B50-B31*B51)</f>
        <v>-0.40107749018174293</v>
      </c>
      <c r="C70">
        <f>C15+(10/0.017)*(C16*C50-C31*C51)</f>
        <v>-0.2196920272622565</v>
      </c>
      <c r="D70">
        <f>D15+(10/0.017)*(D16*D50-D31*D51)</f>
        <v>-0.13004321536683625</v>
      </c>
      <c r="E70">
        <f>E15+(10/0.017)*(E16*E50-E31*E51)</f>
        <v>-0.15294900275673398</v>
      </c>
      <c r="F70">
        <f>F15+(10/0.017)*(F16*F50-F31*F51)</f>
        <v>-0.35381575078207367</v>
      </c>
    </row>
    <row r="71" spans="1:6" ht="12.75">
      <c r="A71" t="s">
        <v>75</v>
      </c>
      <c r="B71">
        <f>B16+(11/0.017)*(B17*B50-B32*B51)</f>
        <v>-0.016106297817878937</v>
      </c>
      <c r="C71">
        <f>C16+(11/0.017)*(C17*C50-C32*C51)</f>
        <v>-0.014475924232655037</v>
      </c>
      <c r="D71">
        <f>D16+(11/0.017)*(D17*D50-D32*D51)</f>
        <v>0.02824816859557633</v>
      </c>
      <c r="E71">
        <f>E16+(11/0.017)*(E17*E50-E32*E51)</f>
        <v>0.01903017717313472</v>
      </c>
      <c r="F71">
        <f>F16+(11/0.017)*(F17*F50-F32*F51)</f>
        <v>-0.05030098535781235</v>
      </c>
    </row>
    <row r="72" spans="1:6" ht="12.75">
      <c r="A72" t="s">
        <v>76</v>
      </c>
      <c r="B72">
        <f>B17+(12/0.017)*(B18*B50-B33*B51)</f>
        <v>-0.02374109561267229</v>
      </c>
      <c r="C72">
        <f>C17+(12/0.017)*(C18*C50-C33*C51)</f>
        <v>-0.008803045628289506</v>
      </c>
      <c r="D72">
        <f>D17+(12/0.017)*(D18*D50-D33*D51)</f>
        <v>-0.01731499486344115</v>
      </c>
      <c r="E72">
        <f>E17+(12/0.017)*(E18*E50-E33*E51)</f>
        <v>-0.021379740189380003</v>
      </c>
      <c r="F72">
        <f>F17+(12/0.017)*(F18*F50-F33*F51)</f>
        <v>-0.017365548803968827</v>
      </c>
    </row>
    <row r="73" spans="1:6" ht="12.75">
      <c r="A73" t="s">
        <v>77</v>
      </c>
      <c r="B73">
        <f>B18+(13/0.017)*(B19*B50-B34*B51)</f>
        <v>0.015514548772533394</v>
      </c>
      <c r="C73">
        <f>C18+(13/0.017)*(C19*C50-C34*C51)</f>
        <v>0.015615473573511443</v>
      </c>
      <c r="D73">
        <f>D18+(13/0.017)*(D19*D50-D34*D51)</f>
        <v>0.012453573582257656</v>
      </c>
      <c r="E73">
        <f>E18+(13/0.017)*(E19*E50-E34*E51)</f>
        <v>0.01955228561005184</v>
      </c>
      <c r="F73">
        <f>F18+(13/0.017)*(F19*F50-F34*F51)</f>
        <v>0.0006170333209040355</v>
      </c>
    </row>
    <row r="74" spans="1:6" ht="12.75">
      <c r="A74" t="s">
        <v>78</v>
      </c>
      <c r="B74">
        <f>B19+(14/0.017)*(B20*B50-B35*B51)</f>
        <v>-0.2165716207973619</v>
      </c>
      <c r="C74">
        <f>C19+(14/0.017)*(C20*C50-C35*C51)</f>
        <v>-0.19575915227682228</v>
      </c>
      <c r="D74">
        <f>D19+(14/0.017)*(D20*D50-D35*D51)</f>
        <v>-0.20292516815642467</v>
      </c>
      <c r="E74">
        <f>E19+(14/0.017)*(E20*E50-E35*E51)</f>
        <v>-0.19871594331611164</v>
      </c>
      <c r="F74">
        <f>F19+(14/0.017)*(F20*F50-F35*F51)</f>
        <v>-0.14711917605784613</v>
      </c>
    </row>
    <row r="75" spans="1:6" ht="12.75">
      <c r="A75" t="s">
        <v>79</v>
      </c>
      <c r="B75" s="49">
        <f>B20</f>
        <v>-0.004439642</v>
      </c>
      <c r="C75" s="49">
        <f>C20</f>
        <v>-0.005597618</v>
      </c>
      <c r="D75" s="49">
        <f>D20</f>
        <v>0.002469496</v>
      </c>
      <c r="E75" s="49">
        <f>E20</f>
        <v>-0.005291477</v>
      </c>
      <c r="F75" s="49">
        <f>F20</f>
        <v>-0.01006201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122.26866273190203</v>
      </c>
      <c r="C82">
        <f>C22+(2/0.017)*(C8*C51+C23*C50)</f>
        <v>65.52737179971764</v>
      </c>
      <c r="D82">
        <f>D22+(2/0.017)*(D8*D51+D23*D50)</f>
        <v>-18.188474400506607</v>
      </c>
      <c r="E82">
        <f>E22+(2/0.017)*(E8*E51+E23*E50)</f>
        <v>-66.18423628604505</v>
      </c>
      <c r="F82">
        <f>F22+(2/0.017)*(F8*F51+F23*F50)</f>
        <v>-99.09832947374282</v>
      </c>
    </row>
    <row r="83" spans="1:6" ht="12.75">
      <c r="A83" t="s">
        <v>82</v>
      </c>
      <c r="B83">
        <f>B23+(3/0.017)*(B9*B51+B24*B50)</f>
        <v>0.6874044179953559</v>
      </c>
      <c r="C83">
        <f>C23+(3/0.017)*(C9*C51+C24*C50)</f>
        <v>-0.1757596742205827</v>
      </c>
      <c r="D83">
        <f>D23+(3/0.017)*(D9*D51+D24*D50)</f>
        <v>0.11921768162146174</v>
      </c>
      <c r="E83">
        <f>E23+(3/0.017)*(E9*E51+E24*E50)</f>
        <v>2.56879663441611</v>
      </c>
      <c r="F83">
        <f>F23+(3/0.017)*(F9*F51+F24*F50)</f>
        <v>6.24770406083506</v>
      </c>
    </row>
    <row r="84" spans="1:6" ht="12.75">
      <c r="A84" t="s">
        <v>83</v>
      </c>
      <c r="B84">
        <f>B24+(4/0.017)*(B10*B51+B25*B50)</f>
        <v>-0.22124310715562004</v>
      </c>
      <c r="C84">
        <f>C24+(4/0.017)*(C10*C51+C25*C50)</f>
        <v>0.9770163062265761</v>
      </c>
      <c r="D84">
        <f>D24+(4/0.017)*(D10*D51+D25*D50)</f>
        <v>1.9245610561689115</v>
      </c>
      <c r="E84">
        <f>E24+(4/0.017)*(E10*E51+E25*E50)</f>
        <v>1.6299071034506614</v>
      </c>
      <c r="F84">
        <f>F24+(4/0.017)*(F10*F51+F25*F50)</f>
        <v>-0.5420899277033894</v>
      </c>
    </row>
    <row r="85" spans="1:6" ht="12.75">
      <c r="A85" t="s">
        <v>84</v>
      </c>
      <c r="B85">
        <f>B25+(5/0.017)*(B11*B51+B26*B50)</f>
        <v>-0.733564843213092</v>
      </c>
      <c r="C85">
        <f>C25+(5/0.017)*(C11*C51+C26*C50)</f>
        <v>-0.35932605186309413</v>
      </c>
      <c r="D85">
        <f>D25+(5/0.017)*(D11*D51+D26*D50)</f>
        <v>0.4885195852616062</v>
      </c>
      <c r="E85">
        <f>E25+(5/0.017)*(E11*E51+E26*E50)</f>
        <v>0.32553274118411357</v>
      </c>
      <c r="F85">
        <f>F25+(5/0.017)*(F11*F51+F26*F50)</f>
        <v>-0.48827188498051954</v>
      </c>
    </row>
    <row r="86" spans="1:6" ht="12.75">
      <c r="A86" t="s">
        <v>85</v>
      </c>
      <c r="B86">
        <f>B26+(6/0.017)*(B12*B51+B27*B50)</f>
        <v>1.216117176204764</v>
      </c>
      <c r="C86">
        <f>C26+(6/0.017)*(C12*C51+C27*C50)</f>
        <v>-0.20516783578462475</v>
      </c>
      <c r="D86">
        <f>D26+(6/0.017)*(D12*D51+D27*D50)</f>
        <v>-0.03996603347596724</v>
      </c>
      <c r="E86">
        <f>E26+(6/0.017)*(E12*E51+E27*E50)</f>
        <v>-0.41156375725185</v>
      </c>
      <c r="F86">
        <f>F26+(6/0.017)*(F12*F51+F27*F50)</f>
        <v>0.9400101788969971</v>
      </c>
    </row>
    <row r="87" spans="1:6" ht="12.75">
      <c r="A87" t="s">
        <v>86</v>
      </c>
      <c r="B87">
        <f>B27+(7/0.017)*(B13*B51+B28*B50)</f>
        <v>-0.1967183809848944</v>
      </c>
      <c r="C87">
        <f>C27+(7/0.017)*(C13*C51+C28*C50)</f>
        <v>-0.3158522745084691</v>
      </c>
      <c r="D87">
        <f>D27+(7/0.017)*(D13*D51+D28*D50)</f>
        <v>0.15993631325370247</v>
      </c>
      <c r="E87">
        <f>E27+(7/0.017)*(E13*E51+E28*E50)</f>
        <v>0.23366126766434678</v>
      </c>
      <c r="F87">
        <f>F27+(7/0.017)*(F13*F51+F28*F50)</f>
        <v>0.51733714104584</v>
      </c>
    </row>
    <row r="88" spans="1:6" ht="12.75">
      <c r="A88" t="s">
        <v>87</v>
      </c>
      <c r="B88">
        <f>B28+(8/0.017)*(B14*B51+B29*B50)</f>
        <v>-0.1493924778408224</v>
      </c>
      <c r="C88">
        <f>C28+(8/0.017)*(C14*C51+C29*C50)</f>
        <v>-0.11426817418838703</v>
      </c>
      <c r="D88">
        <f>D28+(8/0.017)*(D14*D51+D29*D50)</f>
        <v>0.11223355475213045</v>
      </c>
      <c r="E88">
        <f>E28+(8/0.017)*(E14*E51+E29*E50)</f>
        <v>0.12159690148707111</v>
      </c>
      <c r="F88">
        <f>F28+(8/0.017)*(F14*F51+F29*F50)</f>
        <v>-0.020339632765827353</v>
      </c>
    </row>
    <row r="89" spans="1:6" ht="12.75">
      <c r="A89" t="s">
        <v>88</v>
      </c>
      <c r="B89">
        <f>B29+(9/0.017)*(B15*B51+B30*B50)</f>
        <v>-0.031230602494993973</v>
      </c>
      <c r="C89">
        <f>C29+(9/0.017)*(C15*C51+C30*C50)</f>
        <v>-0.005443879550450066</v>
      </c>
      <c r="D89">
        <f>D29+(9/0.017)*(D15*D51+D30*D50)</f>
        <v>0.0027882720415138406</v>
      </c>
      <c r="E89">
        <f>E29+(9/0.017)*(E15*E51+E30*E50)</f>
        <v>-0.022655315706232353</v>
      </c>
      <c r="F89">
        <f>F29+(9/0.017)*(F15*F51+F30*F50)</f>
        <v>-0.07120264241274082</v>
      </c>
    </row>
    <row r="90" spans="1:6" ht="12.75">
      <c r="A90" t="s">
        <v>89</v>
      </c>
      <c r="B90">
        <f>B30+(10/0.017)*(B16*B51+B31*B50)</f>
        <v>0.1112803893600662</v>
      </c>
      <c r="C90">
        <f>C30+(10/0.017)*(C16*C51+C31*C50)</f>
        <v>0.07680601531200015</v>
      </c>
      <c r="D90">
        <f>D30+(10/0.017)*(D16*D51+D31*D50)</f>
        <v>0.04184901659591383</v>
      </c>
      <c r="E90">
        <f>E30+(10/0.017)*(E16*E51+E31*E50)</f>
        <v>0.010543288471629051</v>
      </c>
      <c r="F90">
        <f>F30+(10/0.017)*(F16*F51+F31*F50)</f>
        <v>0.26968923263179473</v>
      </c>
    </row>
    <row r="91" spans="1:6" ht="12.75">
      <c r="A91" t="s">
        <v>90</v>
      </c>
      <c r="B91">
        <f>B31+(11/0.017)*(B17*B51+B32*B50)</f>
        <v>0.003059215465377806</v>
      </c>
      <c r="C91">
        <f>C31+(11/0.017)*(C17*C51+C32*C50)</f>
        <v>-0.01957429195982352</v>
      </c>
      <c r="D91">
        <f>D31+(11/0.017)*(D17*D51+D32*D50)</f>
        <v>0.004637536640305159</v>
      </c>
      <c r="E91">
        <f>E31+(11/0.017)*(E17*E51+E32*E50)</f>
        <v>0.021321373744244736</v>
      </c>
      <c r="F91">
        <f>F31+(11/0.017)*(F17*F51+F32*F50)</f>
        <v>0.04879552326274727</v>
      </c>
    </row>
    <row r="92" spans="1:6" ht="12.75">
      <c r="A92" t="s">
        <v>91</v>
      </c>
      <c r="B92">
        <f>B32+(12/0.017)*(B18*B51+B33*B50)</f>
        <v>0.012484837094707154</v>
      </c>
      <c r="C92">
        <f>C32+(12/0.017)*(C18*C51+C33*C50)</f>
        <v>-0.02044968941518972</v>
      </c>
      <c r="D92">
        <f>D32+(12/0.017)*(D18*D51+D33*D50)</f>
        <v>0.020940233577202757</v>
      </c>
      <c r="E92">
        <f>E32+(12/0.017)*(E18*E51+E33*E50)</f>
        <v>-0.002090821118461358</v>
      </c>
      <c r="F92">
        <f>F32+(12/0.017)*(F18*F51+F33*F50)</f>
        <v>0.03350885464392995</v>
      </c>
    </row>
    <row r="93" spans="1:6" ht="12.75">
      <c r="A93" t="s">
        <v>92</v>
      </c>
      <c r="B93">
        <f>B33+(13/0.017)*(B19*B51+B34*B50)</f>
        <v>0.10102124291892825</v>
      </c>
      <c r="C93">
        <f>C33+(13/0.017)*(C19*C51+C34*C50)</f>
        <v>0.08301160734402624</v>
      </c>
      <c r="D93">
        <f>D33+(13/0.017)*(D19*D51+D34*D50)</f>
        <v>0.09371982064496812</v>
      </c>
      <c r="E93">
        <f>E33+(13/0.017)*(E19*E51+E34*E50)</f>
        <v>0.08464614485260205</v>
      </c>
      <c r="F93">
        <f>F33+(13/0.017)*(F19*F51+F34*F50)</f>
        <v>0.0590099878847182</v>
      </c>
    </row>
    <row r="94" spans="1:6" ht="12.75">
      <c r="A94" t="s">
        <v>93</v>
      </c>
      <c r="B94">
        <f>B34+(14/0.017)*(B20*B51+B35*B50)</f>
        <v>-0.011001061306608599</v>
      </c>
      <c r="C94">
        <f>C34+(14/0.017)*(C20*C51+C35*C50)</f>
        <v>0.0009588047159382249</v>
      </c>
      <c r="D94">
        <f>D34+(14/0.017)*(D20*D51+D35*D50)</f>
        <v>0.006313639330700981</v>
      </c>
      <c r="E94">
        <f>E34+(14/0.017)*(E20*E51+E35*E50)</f>
        <v>0.018962656697916264</v>
      </c>
      <c r="F94">
        <f>F34+(14/0.017)*(F20*F51+F35*F50)</f>
        <v>-0.00922263199396148</v>
      </c>
    </row>
    <row r="95" spans="1:6" ht="12.75">
      <c r="A95" t="s">
        <v>94</v>
      </c>
      <c r="B95" s="49">
        <f>B35</f>
        <v>-0.0002294523</v>
      </c>
      <c r="C95" s="49">
        <f>C35</f>
        <v>0.001266386</v>
      </c>
      <c r="D95" s="49">
        <f>D35</f>
        <v>0.000740138</v>
      </c>
      <c r="E95" s="49">
        <f>E35</f>
        <v>0.0007084384</v>
      </c>
      <c r="F95" s="49">
        <f>F35</f>
        <v>0.004544847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-2.264546072432839</v>
      </c>
      <c r="C103">
        <f>C63*10000/C62</f>
        <v>-0.5525360559927781</v>
      </c>
      <c r="D103">
        <f>D63*10000/D62</f>
        <v>0.7686038005228568</v>
      </c>
      <c r="E103">
        <f>E63*10000/E62</f>
        <v>0.9128311355161763</v>
      </c>
      <c r="F103">
        <f>F63*10000/F62</f>
        <v>-5.109944545561355</v>
      </c>
      <c r="G103">
        <f>AVERAGE(C103:E103)</f>
        <v>0.376299626682085</v>
      </c>
      <c r="H103">
        <f>STDEV(C103:E103)</f>
        <v>0.8076213067381136</v>
      </c>
      <c r="I103">
        <f>(B103*B4+C103*C4+D103*D4+E103*E4+F103*F4)/SUM(B4:F4)</f>
        <v>-0.7371240460016553</v>
      </c>
      <c r="K103">
        <f>(LN(H103)+LN(H123))/2-LN(K114*K115^3)</f>
        <v>-3.7804359556376106</v>
      </c>
    </row>
    <row r="104" spans="1:11" ht="12.75">
      <c r="A104" t="s">
        <v>68</v>
      </c>
      <c r="B104">
        <f>B64*10000/B62</f>
        <v>0.9072859246587422</v>
      </c>
      <c r="C104">
        <f>C64*10000/C62</f>
        <v>-0.13999579877881715</v>
      </c>
      <c r="D104">
        <f>D64*10000/D62</f>
        <v>0.9804688499668222</v>
      </c>
      <c r="E104">
        <f>E64*10000/E62</f>
        <v>0.07593485723974329</v>
      </c>
      <c r="F104">
        <f>F64*10000/F62</f>
        <v>-0.4745889008269866</v>
      </c>
      <c r="G104">
        <f>AVERAGE(C104:E104)</f>
        <v>0.3054693028092494</v>
      </c>
      <c r="H104">
        <f>STDEV(C104:E104)</f>
        <v>0.5944533653276325</v>
      </c>
      <c r="I104">
        <f>(B104*B4+C104*C4+D104*D4+E104*E4+F104*F4)/SUM(B4:F4)</f>
        <v>0.2889170930861885</v>
      </c>
      <c r="K104">
        <f>(LN(H104)+LN(H124))/2-LN(K114*K115^4)</f>
        <v>-3.909171466975067</v>
      </c>
    </row>
    <row r="105" spans="1:11" ht="12.75">
      <c r="A105" t="s">
        <v>69</v>
      </c>
      <c r="B105">
        <f>B65*10000/B62</f>
        <v>1.2677603479932427</v>
      </c>
      <c r="C105">
        <f>C65*10000/C62</f>
        <v>0.464033250403452</v>
      </c>
      <c r="D105">
        <f>D65*10000/D62</f>
        <v>-0.048645791820714664</v>
      </c>
      <c r="E105">
        <f>E65*10000/E62</f>
        <v>0.19975177862150448</v>
      </c>
      <c r="F105">
        <f>F65*10000/F62</f>
        <v>0.9289801441158234</v>
      </c>
      <c r="G105">
        <f>AVERAGE(C105:E105)</f>
        <v>0.20504641240141394</v>
      </c>
      <c r="H105">
        <f>STDEV(C105:E105)</f>
        <v>0.2563805276227501</v>
      </c>
      <c r="I105">
        <f>(B105*B4+C105*C4+D105*D4+E105*E4+F105*F4)/SUM(B4:F4)</f>
        <v>0.45561137716948763</v>
      </c>
      <c r="K105">
        <f>(LN(H105)+LN(H125))/2-LN(K114*K115^5)</f>
        <v>-3.7758405372163133</v>
      </c>
    </row>
    <row r="106" spans="1:11" ht="12.75">
      <c r="A106" t="s">
        <v>70</v>
      </c>
      <c r="B106">
        <f>B66*10000/B62</f>
        <v>3.129135254592143</v>
      </c>
      <c r="C106">
        <f>C66*10000/C62</f>
        <v>1.7818432059462914</v>
      </c>
      <c r="D106">
        <f>D66*10000/D62</f>
        <v>2.1628565823807278</v>
      </c>
      <c r="E106">
        <f>E66*10000/E62</f>
        <v>1.8325969318952706</v>
      </c>
      <c r="F106">
        <f>F66*10000/F62</f>
        <v>13.610554114267119</v>
      </c>
      <c r="G106">
        <f>AVERAGE(C106:E106)</f>
        <v>1.92576557340743</v>
      </c>
      <c r="H106">
        <f>STDEV(C106:E106)</f>
        <v>0.2068890888287952</v>
      </c>
      <c r="I106">
        <f>(B106*B4+C106*C4+D106*D4+E106*E4+F106*F4)/SUM(B4:F4)</f>
        <v>3.6556244891179355</v>
      </c>
      <c r="K106">
        <f>(LN(H106)+LN(H126))/2-LN(K114*K115^6)</f>
        <v>-3.7329214740848844</v>
      </c>
    </row>
    <row r="107" spans="1:11" ht="12.75">
      <c r="A107" t="s">
        <v>71</v>
      </c>
      <c r="B107">
        <f>B67*10000/B62</f>
        <v>-0.30172839786066924</v>
      </c>
      <c r="C107">
        <f>C67*10000/C62</f>
        <v>0.14511824642789137</v>
      </c>
      <c r="D107">
        <f>D67*10000/D62</f>
        <v>0.31254988498286596</v>
      </c>
      <c r="E107">
        <f>E67*10000/E62</f>
        <v>0.4869722214144366</v>
      </c>
      <c r="F107">
        <f>F67*10000/F62</f>
        <v>-0.5832732692205049</v>
      </c>
      <c r="G107">
        <f>AVERAGE(C107:E107)</f>
        <v>0.31488011760839796</v>
      </c>
      <c r="H107">
        <f>STDEV(C107:E107)</f>
        <v>0.17093890002451814</v>
      </c>
      <c r="I107">
        <f>(B107*B4+C107*C4+D107*D4+E107*E4+F107*F4)/SUM(B4:F4)</f>
        <v>0.10586882240222525</v>
      </c>
      <c r="K107">
        <f>(LN(H107)+LN(H127))/2-LN(K114*K115^7)</f>
        <v>-3.001408729319558</v>
      </c>
    </row>
    <row r="108" spans="1:9" ht="12.75">
      <c r="A108" t="s">
        <v>72</v>
      </c>
      <c r="B108">
        <f>B68*10000/B62</f>
        <v>-0.02318816317806399</v>
      </c>
      <c r="C108">
        <f>C68*10000/C62</f>
        <v>-0.10404387938598161</v>
      </c>
      <c r="D108">
        <f>D68*10000/D62</f>
        <v>-0.041680222080927615</v>
      </c>
      <c r="E108">
        <f>E68*10000/E62</f>
        <v>-0.25556193974770497</v>
      </c>
      <c r="F108">
        <f>F68*10000/F62</f>
        <v>-0.1631674065441478</v>
      </c>
      <c r="G108">
        <f>AVERAGE(C108:E108)</f>
        <v>-0.13376201373820473</v>
      </c>
      <c r="H108">
        <f>STDEV(C108:E108)</f>
        <v>0.10999419493798458</v>
      </c>
      <c r="I108">
        <f>(B108*B4+C108*C4+D108*D4+E108*E4+F108*F4)/SUM(B4:F4)</f>
        <v>-0.12163846776392741</v>
      </c>
    </row>
    <row r="109" spans="1:9" ht="12.75">
      <c r="A109" t="s">
        <v>73</v>
      </c>
      <c r="B109">
        <f>B69*10000/B62</f>
        <v>0.07823053147964229</v>
      </c>
      <c r="C109">
        <f>C69*10000/C62</f>
        <v>0.06310535230928975</v>
      </c>
      <c r="D109">
        <f>D69*10000/D62</f>
        <v>-0.01808592806882579</v>
      </c>
      <c r="E109">
        <f>E69*10000/E62</f>
        <v>0.03924943354173457</v>
      </c>
      <c r="F109">
        <f>F69*10000/F62</f>
        <v>0.14502584338086436</v>
      </c>
      <c r="G109">
        <f>AVERAGE(C109:E109)</f>
        <v>0.028089619260732845</v>
      </c>
      <c r="H109">
        <f>STDEV(C109:E109)</f>
        <v>0.041730229971200496</v>
      </c>
      <c r="I109">
        <f>(B109*B4+C109*C4+D109*D4+E109*E4+F109*F4)/SUM(B4:F4)</f>
        <v>0.05093213135742546</v>
      </c>
    </row>
    <row r="110" spans="1:11" ht="12.75">
      <c r="A110" t="s">
        <v>74</v>
      </c>
      <c r="B110">
        <f>B70*10000/B62</f>
        <v>-0.40107991780823776</v>
      </c>
      <c r="C110">
        <f>C70*10000/C62</f>
        <v>-0.219691896764805</v>
      </c>
      <c r="D110">
        <f>D70*10000/D62</f>
        <v>-0.13004326000327668</v>
      </c>
      <c r="E110">
        <f>E70*10000/E62</f>
        <v>-0.15294899177549712</v>
      </c>
      <c r="F110">
        <f>F70*10000/F62</f>
        <v>-0.3538238640462112</v>
      </c>
      <c r="G110">
        <f>AVERAGE(C110:E110)</f>
        <v>-0.1675613828478596</v>
      </c>
      <c r="H110">
        <f>STDEV(C110:E110)</f>
        <v>0.04657639958110608</v>
      </c>
      <c r="I110">
        <f>(B110*B4+C110*C4+D110*D4+E110*E4+F110*F4)/SUM(B4:F4)</f>
        <v>-0.226237466306599</v>
      </c>
      <c r="K110">
        <f>EXP(AVERAGE(K103:K107))</f>
        <v>0.026253508738546746</v>
      </c>
    </row>
    <row r="111" spans="1:9" ht="12.75">
      <c r="A111" t="s">
        <v>75</v>
      </c>
      <c r="B111">
        <f>B71*10000/B62</f>
        <v>-0.016106395305462443</v>
      </c>
      <c r="C111">
        <f>C71*10000/C62</f>
        <v>-0.014475915633930523</v>
      </c>
      <c r="D111">
        <f>D71*10000/D62</f>
        <v>0.02824817829156617</v>
      </c>
      <c r="E111">
        <f>E71*10000/E62</f>
        <v>0.0190301758068304</v>
      </c>
      <c r="F111">
        <f>F71*10000/F62</f>
        <v>-0.05030213879764561</v>
      </c>
      <c r="G111">
        <f>AVERAGE(C111:E111)</f>
        <v>0.010934146154822015</v>
      </c>
      <c r="H111">
        <f>STDEV(C111:E111)</f>
        <v>0.022483245373684714</v>
      </c>
      <c r="I111">
        <f>(B111*B4+C111*C4+D111*D4+E111*E4+F111*F4)/SUM(B4:F4)</f>
        <v>-0.001141034131007521</v>
      </c>
    </row>
    <row r="112" spans="1:9" ht="12.75">
      <c r="A112" t="s">
        <v>76</v>
      </c>
      <c r="B112">
        <f>B72*10000/B62</f>
        <v>-0.023741239311867925</v>
      </c>
      <c r="C112">
        <f>C72*10000/C62</f>
        <v>-0.008803040399264883</v>
      </c>
      <c r="D112">
        <f>D72*10000/D62</f>
        <v>-0.0173150008066942</v>
      </c>
      <c r="E112">
        <f>E72*10000/E62</f>
        <v>-0.02137973865438476</v>
      </c>
      <c r="F112">
        <f>F72*10000/F62</f>
        <v>-0.01736594700920426</v>
      </c>
      <c r="G112">
        <f>AVERAGE(C112:E112)</f>
        <v>-0.01583259328678128</v>
      </c>
      <c r="H112">
        <f>STDEV(C112:E112)</f>
        <v>0.0064180591919523935</v>
      </c>
      <c r="I112">
        <f>(B112*B4+C112*C4+D112*D4+E112*E4+F112*F4)/SUM(B4:F4)</f>
        <v>-0.0171840727940584</v>
      </c>
    </row>
    <row r="113" spans="1:9" ht="12.75">
      <c r="A113" t="s">
        <v>77</v>
      </c>
      <c r="B113">
        <f>B73*10000/B62</f>
        <v>0.015514642678400907</v>
      </c>
      <c r="C113">
        <f>C73*10000/C62</f>
        <v>0.01561546429789261</v>
      </c>
      <c r="D113">
        <f>D73*10000/D62</f>
        <v>0.012453577856861247</v>
      </c>
      <c r="E113">
        <f>E73*10000/E62</f>
        <v>0.019552284206261848</v>
      </c>
      <c r="F113">
        <f>F73*10000/F62</f>
        <v>0.0006170474699471549</v>
      </c>
      <c r="G113">
        <f>AVERAGE(C113:E113)</f>
        <v>0.015873775453671902</v>
      </c>
      <c r="H113">
        <f>STDEV(C113:E113)</f>
        <v>0.003556395850950105</v>
      </c>
      <c r="I113">
        <f>(B113*B4+C113*C4+D113*D4+E113*E4+F113*F4)/SUM(B4:F4)</f>
        <v>0.01379117850765318</v>
      </c>
    </row>
    <row r="114" spans="1:11" ht="12.75">
      <c r="A114" t="s">
        <v>78</v>
      </c>
      <c r="B114">
        <f>B74*10000/B62</f>
        <v>-0.21657293165378627</v>
      </c>
      <c r="C114">
        <f>C74*10000/C62</f>
        <v>-0.19575903599554073</v>
      </c>
      <c r="D114">
        <f>D74*10000/D62</f>
        <v>-0.20292523780909477</v>
      </c>
      <c r="E114">
        <f>E74*10000/E62</f>
        <v>-0.1987159290489585</v>
      </c>
      <c r="F114">
        <f>F74*10000/F62</f>
        <v>-0.1471225496123937</v>
      </c>
      <c r="G114">
        <f>AVERAGE(C114:E114)</f>
        <v>-0.199133400951198</v>
      </c>
      <c r="H114">
        <f>STDEV(C114:E114)</f>
        <v>0.0036012947949336095</v>
      </c>
      <c r="I114">
        <f>(B114*B4+C114*C4+D114*D4+E114*E4+F114*F4)/SUM(B4:F4)</f>
        <v>-0.19474071894592407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-0.0044396688720953195</v>
      </c>
      <c r="C115">
        <f>C75*10000/C62</f>
        <v>-0.0055976146750050405</v>
      </c>
      <c r="D115">
        <f>D75*10000/D62</f>
        <v>0.0024694968476375394</v>
      </c>
      <c r="E115">
        <f>E75*10000/E62</f>
        <v>-0.005291476620089303</v>
      </c>
      <c r="F115">
        <f>F75*10000/F62</f>
        <v>-0.010062240729538478</v>
      </c>
      <c r="G115">
        <f>AVERAGE(C115:E115)</f>
        <v>-0.002806531482485601</v>
      </c>
      <c r="H115">
        <f>STDEV(C115:E115)</f>
        <v>0.004571737780359169</v>
      </c>
      <c r="I115">
        <f>(B115*B4+C115*C4+D115*D4+E115*E4+F115*F4)/SUM(B4:F4)</f>
        <v>-0.004009578115677799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122.26940279498808</v>
      </c>
      <c r="C122">
        <f>C82*10000/C62</f>
        <v>65.52733287634328</v>
      </c>
      <c r="D122">
        <f>D82*10000/D62</f>
        <v>-18.188480643575513</v>
      </c>
      <c r="E122">
        <f>E82*10000/E62</f>
        <v>-66.1842315342339</v>
      </c>
      <c r="F122">
        <f>F82*10000/F62</f>
        <v>-99.10060187377259</v>
      </c>
      <c r="G122">
        <f>AVERAGE(C122:E122)</f>
        <v>-6.281793100488713</v>
      </c>
      <c r="H122">
        <f>STDEV(C122:E122)</f>
        <v>66.6581649616679</v>
      </c>
      <c r="I122">
        <f>(B122*B4+C122*C4+D122*D4+E122*E4+F122*F4)/SUM(B4:F4)</f>
        <v>0.016303712082279112</v>
      </c>
    </row>
    <row r="123" spans="1:9" ht="12.75">
      <c r="A123" t="s">
        <v>82</v>
      </c>
      <c r="B123">
        <f>B83*10000/B62</f>
        <v>0.6874085786905298</v>
      </c>
      <c r="C123">
        <f>C83*10000/C62</f>
        <v>-0.17575956981902635</v>
      </c>
      <c r="D123">
        <f>D83*10000/D62</f>
        <v>0.11921772254211206</v>
      </c>
      <c r="E123">
        <f>E83*10000/E62</f>
        <v>2.568796449984935</v>
      </c>
      <c r="F123">
        <f>F83*10000/F62</f>
        <v>6.247847325438704</v>
      </c>
      <c r="G123">
        <f>AVERAGE(C123:E123)</f>
        <v>0.8374182009026736</v>
      </c>
      <c r="H123">
        <f>STDEV(C123:E123)</f>
        <v>1.506653869274076</v>
      </c>
      <c r="I123">
        <f>(B123*B4+C123*C4+D123*D4+E123*E4+F123*F4)/SUM(B4:F4)</f>
        <v>1.5358408006301263</v>
      </c>
    </row>
    <row r="124" spans="1:9" ht="12.75">
      <c r="A124" t="s">
        <v>83</v>
      </c>
      <c r="B124">
        <f>B84*10000/B62</f>
        <v>-0.22124444628743842</v>
      </c>
      <c r="C124">
        <f>C84*10000/C62</f>
        <v>0.9770157258771678</v>
      </c>
      <c r="D124">
        <f>D84*10000/D62</f>
        <v>1.9245617167612745</v>
      </c>
      <c r="E124">
        <f>E84*10000/E62</f>
        <v>1.629906986428676</v>
      </c>
      <c r="F124">
        <f>F84*10000/F62</f>
        <v>-0.5421023582375305</v>
      </c>
      <c r="G124">
        <f>AVERAGE(C124:E124)</f>
        <v>1.5104948096890396</v>
      </c>
      <c r="H124">
        <f>STDEV(C124:E124)</f>
        <v>0.48492814124920547</v>
      </c>
      <c r="I124">
        <f>(B124*B4+C124*C4+D124*D4+E124*E4+F124*F4)/SUM(B4:F4)</f>
        <v>0.9860008862552126</v>
      </c>
    </row>
    <row r="125" spans="1:9" ht="12.75">
      <c r="A125" t="s">
        <v>84</v>
      </c>
      <c r="B125">
        <f>B85*10000/B62</f>
        <v>-0.7335692833063224</v>
      </c>
      <c r="C125">
        <f>C85*10000/C62</f>
        <v>-0.35932583842278587</v>
      </c>
      <c r="D125">
        <f>D85*10000/D62</f>
        <v>0.48851975294259836</v>
      </c>
      <c r="E125">
        <f>E85*10000/E62</f>
        <v>0.3255327178119302</v>
      </c>
      <c r="F125">
        <f>F85*10000/F62</f>
        <v>-0.48828308142602833</v>
      </c>
      <c r="G125">
        <f>AVERAGE(C125:E125)</f>
        <v>0.1515755441105809</v>
      </c>
      <c r="H125">
        <f>STDEV(C125:E125)</f>
        <v>0.44989594398155064</v>
      </c>
      <c r="I125">
        <f>(B125*B4+C125*C4+D125*D4+E125*E4+F125*F4)/SUM(B4:F4)</f>
        <v>-0.0620402919647724</v>
      </c>
    </row>
    <row r="126" spans="1:9" ht="12.75">
      <c r="A126" t="s">
        <v>85</v>
      </c>
      <c r="B126">
        <f>B86*10000/B62</f>
        <v>1.2161245370723022</v>
      </c>
      <c r="C126">
        <f>C86*10000/C62</f>
        <v>-0.2051677139145686</v>
      </c>
      <c r="D126">
        <f>D86*10000/D62</f>
        <v>-0.03996604719403372</v>
      </c>
      <c r="E126">
        <f>E86*10000/E62</f>
        <v>-0.41156372770292177</v>
      </c>
      <c r="F126">
        <f>F86*10000/F62</f>
        <v>0.9400317340449985</v>
      </c>
      <c r="G126">
        <f>AVERAGE(C126:E126)</f>
        <v>-0.21889916293717468</v>
      </c>
      <c r="H126">
        <f>STDEV(C126:E126)</f>
        <v>0.18617900944814303</v>
      </c>
      <c r="I126">
        <f>(B126*B4+C126*C4+D126*D4+E126*E4+F126*F4)/SUM(B4:F4)</f>
        <v>0.14355645302363157</v>
      </c>
    </row>
    <row r="127" spans="1:9" ht="12.75">
      <c r="A127" t="s">
        <v>86</v>
      </c>
      <c r="B127">
        <f>B87*10000/B62</f>
        <v>-0.19671957167438803</v>
      </c>
      <c r="C127">
        <f>C87*10000/C62</f>
        <v>-0.3158520868916612</v>
      </c>
      <c r="D127">
        <f>D87*10000/D62</f>
        <v>0.15993636815074344</v>
      </c>
      <c r="E127">
        <f>E87*10000/E62</f>
        <v>0.23366125088823395</v>
      </c>
      <c r="F127">
        <f>F87*10000/F62</f>
        <v>0.5173490039797659</v>
      </c>
      <c r="G127">
        <f>AVERAGE(C127:E127)</f>
        <v>0.02591517738243872</v>
      </c>
      <c r="H127">
        <f>STDEV(C127:E127)</f>
        <v>0.2982657988786445</v>
      </c>
      <c r="I127">
        <f>(B127*B4+C127*C4+D127*D4+E127*E4+F127*F4)/SUM(B4:F4)</f>
        <v>0.059015143126471825</v>
      </c>
    </row>
    <row r="128" spans="1:9" ht="12.75">
      <c r="A128" t="s">
        <v>87</v>
      </c>
      <c r="B128">
        <f>B88*10000/B62</f>
        <v>-0.14939338207789932</v>
      </c>
      <c r="C128">
        <f>C88*10000/C62</f>
        <v>-0.11426810631289011</v>
      </c>
      <c r="D128">
        <f>D88*10000/D62</f>
        <v>0.11223359327552722</v>
      </c>
      <c r="E128">
        <f>E88*10000/E62</f>
        <v>0.1215968927568123</v>
      </c>
      <c r="F128">
        <f>F88*10000/F62</f>
        <v>-0.02034009916906894</v>
      </c>
      <c r="G128">
        <f>AVERAGE(C128:E128)</f>
        <v>0.0398541265731498</v>
      </c>
      <c r="H128">
        <f>STDEV(C128:E128)</f>
        <v>0.13355584916666174</v>
      </c>
      <c r="I128">
        <f>(B128*B4+C128*C4+D128*D4+E128*E4+F128*F4)/SUM(B4:F4)</f>
        <v>0.0043791824053692995</v>
      </c>
    </row>
    <row r="129" spans="1:9" ht="12.75">
      <c r="A129" t="s">
        <v>88</v>
      </c>
      <c r="B129">
        <f>B89*10000/B62</f>
        <v>-0.031230791526390456</v>
      </c>
      <c r="C129">
        <f>C89*10000/C62</f>
        <v>-0.005443876316776016</v>
      </c>
      <c r="D129">
        <f>D89*10000/D62</f>
        <v>0.002788272998569067</v>
      </c>
      <c r="E129">
        <f>E89*10000/E62</f>
        <v>-0.022655314079654973</v>
      </c>
      <c r="F129">
        <f>F89*10000/F62</f>
        <v>-0.07120427514345988</v>
      </c>
      <c r="G129">
        <f>AVERAGE(C129:E129)</f>
        <v>-0.008436972465953974</v>
      </c>
      <c r="H129">
        <f>STDEV(C129:E129)</f>
        <v>0.012983181400198501</v>
      </c>
      <c r="I129">
        <f>(B129*B4+C129*C4+D129*D4+E129*E4+F129*F4)/SUM(B4:F4)</f>
        <v>-0.020099379219671653</v>
      </c>
    </row>
    <row r="130" spans="1:9" ht="12.75">
      <c r="A130" t="s">
        <v>89</v>
      </c>
      <c r="B130">
        <f>B90*10000/B62</f>
        <v>0.11128106291375142</v>
      </c>
      <c r="C130">
        <f>C90*10000/C62</f>
        <v>0.07680596968909166</v>
      </c>
      <c r="D130">
        <f>D90*10000/D62</f>
        <v>0.04184903096030132</v>
      </c>
      <c r="E130">
        <f>E90*10000/E62</f>
        <v>0.010543287714655512</v>
      </c>
      <c r="F130">
        <f>F90*10000/F62</f>
        <v>0.26969541681091774</v>
      </c>
      <c r="G130">
        <f>AVERAGE(C130:E130)</f>
        <v>0.04306609612134949</v>
      </c>
      <c r="H130">
        <f>STDEV(C130:E130)</f>
        <v>0.03314810237880888</v>
      </c>
      <c r="I130">
        <f>(B130*B4+C130*C4+D130*D4+E130*E4+F130*F4)/SUM(B4:F4)</f>
        <v>0.08312855407274468</v>
      </c>
    </row>
    <row r="131" spans="1:9" ht="12.75">
      <c r="A131" t="s">
        <v>90</v>
      </c>
      <c r="B131">
        <f>B91*10000/B62</f>
        <v>0.0030592339820801864</v>
      </c>
      <c r="C131">
        <f>C91*10000/C62</f>
        <v>-0.019574280332659587</v>
      </c>
      <c r="D131">
        <f>D91*10000/D62</f>
        <v>0.004637538232107756</v>
      </c>
      <c r="E131">
        <f>E91*10000/E62</f>
        <v>0.021321372213440014</v>
      </c>
      <c r="F131">
        <f>F91*10000/F62</f>
        <v>0.04879664218119023</v>
      </c>
      <c r="G131">
        <f>AVERAGE(C131:E131)</f>
        <v>0.0021282100376293946</v>
      </c>
      <c r="H131">
        <f>STDEV(C131:E131)</f>
        <v>0.020562979970897427</v>
      </c>
      <c r="I131">
        <f>(B131*B4+C131*C4+D131*D4+E131*E4+F131*F4)/SUM(B4:F4)</f>
        <v>0.008474819192475197</v>
      </c>
    </row>
    <row r="132" spans="1:9" ht="12.75">
      <c r="A132" t="s">
        <v>91</v>
      </c>
      <c r="B132">
        <f>B92*10000/B62</f>
        <v>0.012484912662451685</v>
      </c>
      <c r="C132">
        <f>C92*10000/C62</f>
        <v>-0.020449677268038157</v>
      </c>
      <c r="D132">
        <f>D92*10000/D62</f>
        <v>0.0209402407647941</v>
      </c>
      <c r="E132">
        <f>E92*10000/E62</f>
        <v>-0.0020908209683472576</v>
      </c>
      <c r="F132">
        <f>F92*10000/F62</f>
        <v>0.0335096230274405</v>
      </c>
      <c r="G132">
        <f>AVERAGE(C132:E132)</f>
        <v>-0.0005334191571971054</v>
      </c>
      <c r="H132">
        <f>STDEV(C132:E132)</f>
        <v>0.020738863372715813</v>
      </c>
      <c r="I132">
        <f>(B132*B4+C132*C4+D132*D4+E132*E4+F132*F4)/SUM(B4:F4)</f>
        <v>0.005885274618737428</v>
      </c>
    </row>
    <row r="133" spans="1:9" ht="12.75">
      <c r="A133" t="s">
        <v>92</v>
      </c>
      <c r="B133">
        <f>B93*10000/B62</f>
        <v>0.1010218543764442</v>
      </c>
      <c r="C133">
        <f>C93*10000/C62</f>
        <v>0.08301155803498514</v>
      </c>
      <c r="D133">
        <f>D93*10000/D62</f>
        <v>0.09371985281365282</v>
      </c>
      <c r="E133">
        <f>E93*10000/E62</f>
        <v>0.0846461387752864</v>
      </c>
      <c r="F133">
        <f>F93*10000/F62</f>
        <v>0.05901134102860002</v>
      </c>
      <c r="G133">
        <f>AVERAGE(C133:E133)</f>
        <v>0.08712584987464145</v>
      </c>
      <c r="H133">
        <f>STDEV(C133:E133)</f>
        <v>0.005768762399242047</v>
      </c>
      <c r="I133">
        <f>(B133*B4+C133*C4+D133*D4+E133*E4+F133*F4)/SUM(B4:F4)</f>
        <v>0.08539951428576274</v>
      </c>
    </row>
    <row r="134" spans="1:9" ht="12.75">
      <c r="A134" t="s">
        <v>93</v>
      </c>
      <c r="B134">
        <f>B94*10000/B62</f>
        <v>-0.01100112789341178</v>
      </c>
      <c r="C134">
        <f>C94*10000/C62</f>
        <v>0.0009588041464065333</v>
      </c>
      <c r="D134">
        <f>D94*10000/D62</f>
        <v>0.006313641497814314</v>
      </c>
      <c r="E134">
        <f>E94*10000/E62</f>
        <v>0.018962655336459692</v>
      </c>
      <c r="F134">
        <f>F94*10000/F62</f>
        <v>-0.009222843475924182</v>
      </c>
      <c r="G134">
        <f>AVERAGE(C134:E134)</f>
        <v>0.008745033660226846</v>
      </c>
      <c r="H134">
        <f>STDEV(C134:E134)</f>
        <v>0.009244912941935983</v>
      </c>
      <c r="I134">
        <f>(B134*B4+C134*C4+D134*D4+E134*E4+F134*F4)/SUM(B4:F4)</f>
        <v>0.00348860965956189</v>
      </c>
    </row>
    <row r="135" spans="1:9" ht="12.75">
      <c r="A135" t="s">
        <v>94</v>
      </c>
      <c r="B135">
        <f>B95*10000/B62</f>
        <v>-0.00022945368882010687</v>
      </c>
      <c r="C135">
        <f>C95*10000/C62</f>
        <v>0.0012663852477644835</v>
      </c>
      <c r="D135">
        <f>D95*10000/D62</f>
        <v>0.0007401382540472846</v>
      </c>
      <c r="E135">
        <f>E95*10000/E62</f>
        <v>0.0007084383491364458</v>
      </c>
      <c r="F135">
        <f>F95*10000/F62</f>
        <v>0.0045449512167967205</v>
      </c>
      <c r="G135">
        <f>AVERAGE(C135:E135)</f>
        <v>0.0009049872836494046</v>
      </c>
      <c r="H135">
        <f>STDEV(C135:E135)</f>
        <v>0.0003133808981778116</v>
      </c>
      <c r="I135">
        <f>(B135*B4+C135*C4+D135*D4+E135*E4+F135*F4)/SUM(B4:F4)</f>
        <v>0.0012248879089969027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2006-01-24T10:47:29Z</cp:lastPrinted>
  <dcterms:created xsi:type="dcterms:W3CDTF">2006-01-24T10:47:29Z</dcterms:created>
  <dcterms:modified xsi:type="dcterms:W3CDTF">2006-01-24T17:45:49Z</dcterms:modified>
  <cp:category/>
  <cp:version/>
  <cp:contentType/>
  <cp:contentStatus/>
</cp:coreProperties>
</file>