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<sst xmlns="http://schemas.openxmlformats.org/spreadsheetml/2006/main" count="204" uniqueCount="98">
  <si>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25/01/2006       11:40:45</t>
  </si>
  <si>
    <t>LISSNER</t>
  </si>
  <si>
    <t>HCMQAP791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</si>
  <si>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</si>
  <si>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</si>
  <si>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</si>
  <si>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</si>
  <si>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</si>
  <si>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</si>
  <si>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</si>
  <si>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</si>
  <si>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</si>
  <si>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</si>
  <si>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</si>
  <si>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</si>
  <si>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</si>
  <si>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</si>
  <si>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</si>
  <si>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</si>
  <si>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</si>
  <si>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</si>
  <si>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</si>
  <si>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</si>
  <si>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</si>
  <si>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</si>
  <si>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</si>
  <si>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</si>
  <si>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</si>
  <si>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</si>
  <si>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</si>
  <si>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</si>
  <si>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</si>
  <si>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</si>
  <si>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a5*!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</si>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</sst>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-0.003755</v>
      </c>
      <c r="D4" s="12">
        <v>-0.003753</v>
      </c>
      <c r="E4" s="12">
        <v>-0.003755</v>
      </c>
      <c r="F4" s="24">
        <v>-0.002073</v>
      </c>
      <c r="G4" s="34">
        <v>-0.0117</v>
      </c>
    </row>
    <row r="5" spans="1:7" ht="12.75" thickBot="1">
      <c r="A5" s="44" t="s">
        <v>13</v>
      </c>
      <c r="B5" s="45">
        <v>6.646657</v>
      </c>
      <c r="C5" s="46">
        <v>1.801866</v>
      </c>
      <c r="D5" s="46">
        <v>-0.589359</v>
      </c>
      <c r="E5" s="46">
        <v>-2.893194</v>
      </c>
      <c r="F5" s="47">
        <v>-4.142085</v>
      </c>
      <c r="G5" s="48">
        <v>5.55776</v>
      </c>
    </row>
    <row r="6" spans="1:7" ht="12.75" thickTop="1">
      <c r="A6" s="6" t="s">
        <v>14</v>
      </c>
      <c r="B6" s="39">
        <v>19.51945</v>
      </c>
      <c r="C6" s="40">
        <v>-41.91553</v>
      </c>
      <c r="D6" s="40">
        <v>2.463521</v>
      </c>
      <c r="E6" s="40">
        <v>-34.3006</v>
      </c>
      <c r="F6" s="41">
        <v>112.2519</v>
      </c>
      <c r="G6" s="42">
        <v>-0.001284818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0.9325723</v>
      </c>
      <c r="C8" s="50">
        <v>5.346826</v>
      </c>
      <c r="D8" s="50">
        <v>3.23708</v>
      </c>
      <c r="E8" s="50">
        <v>2.315747</v>
      </c>
      <c r="F8" s="51">
        <v>-1.07502</v>
      </c>
      <c r="G8" s="35">
        <v>2.615392</v>
      </c>
    </row>
    <row r="9" spans="1:7" ht="12">
      <c r="A9" s="20" t="s">
        <v>17</v>
      </c>
      <c r="B9" s="29">
        <v>-0.003908779</v>
      </c>
      <c r="C9" s="13">
        <v>-0.404701</v>
      </c>
      <c r="D9" s="13">
        <v>0.02947565</v>
      </c>
      <c r="E9" s="13">
        <v>-1.00672</v>
      </c>
      <c r="F9" s="25">
        <v>-0.6715636</v>
      </c>
      <c r="G9" s="35">
        <v>-0.4223578</v>
      </c>
    </row>
    <row r="10" spans="1:7" ht="12">
      <c r="A10" s="20" t="s">
        <v>18</v>
      </c>
      <c r="B10" s="29">
        <v>0.1222441</v>
      </c>
      <c r="C10" s="13">
        <v>-1.96801</v>
      </c>
      <c r="D10" s="13">
        <v>-1.278146</v>
      </c>
      <c r="E10" s="13">
        <v>-0.713832</v>
      </c>
      <c r="F10" s="25">
        <v>-0.8401246</v>
      </c>
      <c r="G10" s="35">
        <v>-1.046871</v>
      </c>
    </row>
    <row r="11" spans="1:7" ht="12">
      <c r="A11" s="21" t="s">
        <v>19</v>
      </c>
      <c r="B11" s="31">
        <v>2.027832</v>
      </c>
      <c r="C11" s="15">
        <v>0.3074407</v>
      </c>
      <c r="D11" s="15">
        <v>0.6566504</v>
      </c>
      <c r="E11" s="15">
        <v>0.9224008</v>
      </c>
      <c r="F11" s="27">
        <v>12.9535</v>
      </c>
      <c r="G11" s="37">
        <v>2.469442</v>
      </c>
    </row>
    <row r="12" spans="1:7" ht="12">
      <c r="A12" s="20" t="s">
        <v>20</v>
      </c>
      <c r="B12" s="29">
        <v>0.08303994</v>
      </c>
      <c r="C12" s="13">
        <v>-0.2575763</v>
      </c>
      <c r="D12" s="13">
        <v>-0.2851041</v>
      </c>
      <c r="E12" s="13">
        <v>0.03056662</v>
      </c>
      <c r="F12" s="25">
        <v>-0.07903663</v>
      </c>
      <c r="G12" s="35">
        <v>-0.1216385</v>
      </c>
    </row>
    <row r="13" spans="1:7" ht="12">
      <c r="A13" s="20" t="s">
        <v>21</v>
      </c>
      <c r="B13" s="29">
        <v>-0.1910166</v>
      </c>
      <c r="C13" s="13">
        <v>-0.2112797</v>
      </c>
      <c r="D13" s="13">
        <v>-0.0288736</v>
      </c>
      <c r="E13" s="13">
        <v>-0.09832982</v>
      </c>
      <c r="F13" s="25">
        <v>-0.2147763</v>
      </c>
      <c r="G13" s="35">
        <v>-0.1377321</v>
      </c>
    </row>
    <row r="14" spans="1:7" ht="12">
      <c r="A14" s="20" t="s">
        <v>22</v>
      </c>
      <c r="B14" s="29">
        <v>0.06154128</v>
      </c>
      <c r="C14" s="13">
        <v>-0.1569308</v>
      </c>
      <c r="D14" s="13">
        <v>-0.04114567</v>
      </c>
      <c r="E14" s="13">
        <v>-0.05526195</v>
      </c>
      <c r="F14" s="25">
        <v>-0.1123403</v>
      </c>
      <c r="G14" s="35">
        <v>-0.06695161</v>
      </c>
    </row>
    <row r="15" spans="1:7" ht="12">
      <c r="A15" s="21" t="s">
        <v>23</v>
      </c>
      <c r="B15" s="31">
        <v>-0.4434498</v>
      </c>
      <c r="C15" s="15">
        <v>-0.2129866</v>
      </c>
      <c r="D15" s="15">
        <v>-0.1887023</v>
      </c>
      <c r="E15" s="15">
        <v>-0.1765066</v>
      </c>
      <c r="F15" s="27">
        <v>-0.4284424</v>
      </c>
      <c r="G15" s="37">
        <v>-0.2604635</v>
      </c>
    </row>
    <row r="16" spans="1:7" ht="12">
      <c r="A16" s="20" t="s">
        <v>24</v>
      </c>
      <c r="B16" s="29">
        <v>0.02076816</v>
      </c>
      <c r="C16" s="13">
        <v>0.001631517</v>
      </c>
      <c r="D16" s="13">
        <v>-0.01862356</v>
      </c>
      <c r="E16" s="13">
        <v>0.05239944</v>
      </c>
      <c r="F16" s="25">
        <v>0.002207089</v>
      </c>
      <c r="G16" s="35">
        <v>0.01183478</v>
      </c>
    </row>
    <row r="17" spans="1:7" ht="12">
      <c r="A17" s="20" t="s">
        <v>25</v>
      </c>
      <c r="B17" s="29">
        <v>-0.03235395</v>
      </c>
      <c r="C17" s="13">
        <v>-0.03410492</v>
      </c>
      <c r="D17" s="13">
        <v>-0.01694726</v>
      </c>
      <c r="E17" s="13">
        <v>-0.00296227</v>
      </c>
      <c r="F17" s="25">
        <v>-0.02386725</v>
      </c>
      <c r="G17" s="35">
        <v>-0.02086582</v>
      </c>
    </row>
    <row r="18" spans="1:7" ht="12">
      <c r="A18" s="20" t="s">
        <v>26</v>
      </c>
      <c r="B18" s="29">
        <v>-0.006787963</v>
      </c>
      <c r="C18" s="13">
        <v>0.02260535</v>
      </c>
      <c r="D18" s="13">
        <v>0.02547368</v>
      </c>
      <c r="E18" s="13">
        <v>0.03071935</v>
      </c>
      <c r="F18" s="25">
        <v>-0.0424711</v>
      </c>
      <c r="G18" s="35">
        <v>0.01234513</v>
      </c>
    </row>
    <row r="19" spans="1:7" ht="12">
      <c r="A19" s="21" t="s">
        <v>27</v>
      </c>
      <c r="B19" s="31">
        <v>-0.2067863</v>
      </c>
      <c r="C19" s="15">
        <v>-0.1815969</v>
      </c>
      <c r="D19" s="15">
        <v>-0.1911973</v>
      </c>
      <c r="E19" s="15">
        <v>-0.197637</v>
      </c>
      <c r="F19" s="27">
        <v>-0.1339012</v>
      </c>
      <c r="G19" s="37">
        <v>-0.1850892</v>
      </c>
    </row>
    <row r="20" spans="1:7" ht="12.75" thickBot="1">
      <c r="A20" s="44" t="s">
        <v>28</v>
      </c>
      <c r="B20" s="45">
        <v>0.002349271</v>
      </c>
      <c r="C20" s="46">
        <v>0.008021986</v>
      </c>
      <c r="D20" s="46">
        <v>0.0005120238</v>
      </c>
      <c r="E20" s="46">
        <v>-0.001418908</v>
      </c>
      <c r="F20" s="47">
        <v>0.007992099</v>
      </c>
      <c r="G20" s="48">
        <v>0.003114526</v>
      </c>
    </row>
    <row r="21" spans="1:7" ht="12.75" thickTop="1">
      <c r="A21" s="6" t="s">
        <v>29</v>
      </c>
      <c r="B21" s="39">
        <v>-67.26294</v>
      </c>
      <c r="C21" s="40">
        <v>51.15654</v>
      </c>
      <c r="D21" s="40">
        <v>-14.75788</v>
      </c>
      <c r="E21" s="40">
        <v>-3.883606</v>
      </c>
      <c r="F21" s="41">
        <v>14.77016</v>
      </c>
      <c r="G21" s="43">
        <v>0.01932642</v>
      </c>
    </row>
    <row r="22" spans="1:7" ht="12">
      <c r="A22" s="20" t="s">
        <v>30</v>
      </c>
      <c r="B22" s="29">
        <v>132.941</v>
      </c>
      <c r="C22" s="13">
        <v>36.03747</v>
      </c>
      <c r="D22" s="13">
        <v>-11.78718</v>
      </c>
      <c r="E22" s="13">
        <v>-57.86452</v>
      </c>
      <c r="F22" s="25">
        <v>-82.8436</v>
      </c>
      <c r="G22" s="36">
        <v>0</v>
      </c>
    </row>
    <row r="23" spans="1:7" ht="12">
      <c r="A23" s="20" t="s">
        <v>31</v>
      </c>
      <c r="B23" s="49">
        <v>0.03365045</v>
      </c>
      <c r="C23" s="50">
        <v>-6.787478</v>
      </c>
      <c r="D23" s="50">
        <v>-5.864022</v>
      </c>
      <c r="E23" s="50">
        <v>-5.540057</v>
      </c>
      <c r="F23" s="51">
        <v>4.869737</v>
      </c>
      <c r="G23" s="52">
        <v>-3.725644</v>
      </c>
    </row>
    <row r="24" spans="1:7" ht="12">
      <c r="A24" s="20" t="s">
        <v>32</v>
      </c>
      <c r="B24" s="29">
        <v>0.7589162</v>
      </c>
      <c r="C24" s="13">
        <v>-4.321455</v>
      </c>
      <c r="D24" s="13">
        <v>0.1899543</v>
      </c>
      <c r="E24" s="13">
        <v>0.7206263</v>
      </c>
      <c r="F24" s="25">
        <v>5.226507</v>
      </c>
      <c r="G24" s="35">
        <v>-0.01640007</v>
      </c>
    </row>
    <row r="25" spans="1:7" ht="12">
      <c r="A25" s="20" t="s">
        <v>33</v>
      </c>
      <c r="B25" s="49">
        <v>-1.684898</v>
      </c>
      <c r="C25" s="50">
        <v>-2.580853</v>
      </c>
      <c r="D25" s="50">
        <v>-2.345037</v>
      </c>
      <c r="E25" s="50">
        <v>-1.340882</v>
      </c>
      <c r="F25" s="51">
        <v>-0.731346</v>
      </c>
      <c r="G25" s="52">
        <v>-1.849819</v>
      </c>
    </row>
    <row r="26" spans="1:7" ht="12">
      <c r="A26" s="21" t="s">
        <v>34</v>
      </c>
      <c r="B26" s="31">
        <v>0.9266965</v>
      </c>
      <c r="C26" s="15">
        <v>-0.2200708</v>
      </c>
      <c r="D26" s="15">
        <v>-0.08150954</v>
      </c>
      <c r="E26" s="15">
        <v>-0.05148413</v>
      </c>
      <c r="F26" s="27">
        <v>1.525621</v>
      </c>
      <c r="G26" s="37">
        <v>0.2521772</v>
      </c>
    </row>
    <row r="27" spans="1:7" ht="12">
      <c r="A27" s="20" t="s">
        <v>35</v>
      </c>
      <c r="B27" s="29">
        <v>0.06671822</v>
      </c>
      <c r="C27" s="13">
        <v>0.1998675</v>
      </c>
      <c r="D27" s="13">
        <v>0.4900042</v>
      </c>
      <c r="E27" s="13">
        <v>0.1267541</v>
      </c>
      <c r="F27" s="25">
        <v>0.5454043</v>
      </c>
      <c r="G27" s="35">
        <v>0.2786395</v>
      </c>
    </row>
    <row r="28" spans="1:7" ht="12">
      <c r="A28" s="20" t="s">
        <v>36</v>
      </c>
      <c r="B28" s="29">
        <v>0.01648553</v>
      </c>
      <c r="C28" s="13">
        <v>-0.1338875</v>
      </c>
      <c r="D28" s="13">
        <v>0.3210756</v>
      </c>
      <c r="E28" s="13">
        <v>0.02104686</v>
      </c>
      <c r="F28" s="25">
        <v>0.5185454</v>
      </c>
      <c r="G28" s="35">
        <v>0.1213723</v>
      </c>
    </row>
    <row r="29" spans="1:7" ht="12">
      <c r="A29" s="20" t="s">
        <v>37</v>
      </c>
      <c r="B29" s="29">
        <v>0.02808786</v>
      </c>
      <c r="C29" s="13">
        <v>-0.05186818</v>
      </c>
      <c r="D29" s="13">
        <v>-0.009333788</v>
      </c>
      <c r="E29" s="13">
        <v>0.03521147</v>
      </c>
      <c r="F29" s="25">
        <v>0.05116681</v>
      </c>
      <c r="G29" s="35">
        <v>0.004628384</v>
      </c>
    </row>
    <row r="30" spans="1:7" ht="12">
      <c r="A30" s="21" t="s">
        <v>38</v>
      </c>
      <c r="B30" s="31">
        <v>-0.002673238</v>
      </c>
      <c r="C30" s="15">
        <v>0.002495349</v>
      </c>
      <c r="D30" s="15">
        <v>-0.0355372</v>
      </c>
      <c r="E30" s="15">
        <v>0.07533774</v>
      </c>
      <c r="F30" s="27">
        <v>0.366398</v>
      </c>
      <c r="G30" s="37">
        <v>0.05849879</v>
      </c>
    </row>
    <row r="31" spans="1:7" ht="12">
      <c r="A31" s="20" t="s">
        <v>39</v>
      </c>
      <c r="B31" s="29">
        <v>-0.03873112</v>
      </c>
      <c r="C31" s="13">
        <v>0.001122698</v>
      </c>
      <c r="D31" s="13">
        <v>0.04563035</v>
      </c>
      <c r="E31" s="13">
        <v>0.04479518</v>
      </c>
      <c r="F31" s="25">
        <v>0.04191397</v>
      </c>
      <c r="G31" s="35">
        <v>0.02196653</v>
      </c>
    </row>
    <row r="32" spans="1:7" ht="12">
      <c r="A32" s="20" t="s">
        <v>40</v>
      </c>
      <c r="B32" s="29">
        <v>0.01691502</v>
      </c>
      <c r="C32" s="13">
        <v>0.02630387</v>
      </c>
      <c r="D32" s="13">
        <v>0.06594082</v>
      </c>
      <c r="E32" s="13">
        <v>-0.01771912</v>
      </c>
      <c r="F32" s="25">
        <v>0.03416842</v>
      </c>
      <c r="G32" s="35">
        <v>0.02492879</v>
      </c>
    </row>
    <row r="33" spans="1:7" ht="12">
      <c r="A33" s="20" t="s">
        <v>41</v>
      </c>
      <c r="B33" s="29">
        <v>0.112116</v>
      </c>
      <c r="C33" s="13">
        <v>0.09572093</v>
      </c>
      <c r="D33" s="13">
        <v>0.1072495</v>
      </c>
      <c r="E33" s="13">
        <v>0.08645642</v>
      </c>
      <c r="F33" s="25">
        <v>0.03143139</v>
      </c>
      <c r="G33" s="35">
        <v>0.09010359</v>
      </c>
    </row>
    <row r="34" spans="1:7" ht="12">
      <c r="A34" s="21" t="s">
        <v>42</v>
      </c>
      <c r="B34" s="31">
        <v>-0.01929374</v>
      </c>
      <c r="C34" s="15">
        <v>0.00382054</v>
      </c>
      <c r="D34" s="15">
        <v>-0.006264794</v>
      </c>
      <c r="E34" s="15">
        <v>0.01206365</v>
      </c>
      <c r="F34" s="27">
        <v>-0.01857404</v>
      </c>
      <c r="G34" s="37">
        <v>-0.002926378</v>
      </c>
    </row>
    <row r="35" spans="1:7" ht="12.75" thickBot="1">
      <c r="A35" s="22" t="s">
        <v>43</v>
      </c>
      <c r="B35" s="32">
        <v>-0.004733996</v>
      </c>
      <c r="C35" s="16">
        <v>-0.01145985</v>
      </c>
      <c r="D35" s="16">
        <v>-0.0103344</v>
      </c>
      <c r="E35" s="16">
        <v>-0.005163781</v>
      </c>
      <c r="F35" s="28">
        <v>0.005148881</v>
      </c>
      <c r="G35" s="38">
        <v>-0.006490982</v>
      </c>
    </row>
    <row r="36" spans="1:7" ht="12">
      <c r="A36" s="4" t="s">
        <v>44</v>
      </c>
      <c r="B36" s="3">
        <v>20.23621</v>
      </c>
      <c r="C36" s="3">
        <v>20.23315</v>
      </c>
      <c r="D36" s="3">
        <v>20.24231</v>
      </c>
      <c r="E36" s="3">
        <v>20.24231</v>
      </c>
      <c r="F36" s="3">
        <v>20.25147</v>
      </c>
      <c r="G36" s="3"/>
    </row>
    <row r="37" spans="1:6" ht="12">
      <c r="A37" s="4" t="s">
        <v>45</v>
      </c>
      <c r="B37" s="2">
        <v>-0.201416</v>
      </c>
      <c r="C37" s="2">
        <v>-0.1271566</v>
      </c>
      <c r="D37" s="2">
        <v>-0.1134237</v>
      </c>
      <c r="E37" s="2">
        <v>-0.09918213</v>
      </c>
      <c r="F37" s="2">
        <v>-0.09765625</v>
      </c>
    </row>
    <row r="38" spans="1:7" ht="12">
      <c r="A38" s="4" t="s">
        <v>53</v>
      </c>
      <c r="B38" s="2">
        <v>-3.165734E-05</v>
      </c>
      <c r="C38" s="2">
        <v>7.094207E-05</v>
      </c>
      <c r="D38" s="2">
        <v>0</v>
      </c>
      <c r="E38" s="2">
        <v>5.827087E-05</v>
      </c>
      <c r="F38" s="2">
        <v>-0.0001906071</v>
      </c>
      <c r="G38" s="2">
        <v>0.0001912808</v>
      </c>
    </row>
    <row r="39" spans="1:7" ht="12.75" thickBot="1">
      <c r="A39" s="4" t="s">
        <v>54</v>
      </c>
      <c r="B39" s="2">
        <v>0.0001147679</v>
      </c>
      <c r="C39" s="2">
        <v>-8.722177E-05</v>
      </c>
      <c r="D39" s="2">
        <v>2.508342E-05</v>
      </c>
      <c r="E39" s="2">
        <v>0</v>
      </c>
      <c r="F39" s="2">
        <v>-2.668834E-05</v>
      </c>
      <c r="G39" s="2">
        <v>0.000842259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3.116586</v>
      </c>
      <c r="F40" s="17" t="s">
        <v>48</v>
      </c>
      <c r="G40" s="8">
        <v>55.031313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0.003755</v>
      </c>
      <c r="D4">
        <v>0.003753</v>
      </c>
      <c r="E4">
        <v>0.003755</v>
      </c>
      <c r="F4">
        <v>0.002073</v>
      </c>
      <c r="G4">
        <v>0.0117</v>
      </c>
    </row>
    <row r="5" spans="1:7" ht="12.75">
      <c r="A5" t="s">
        <v>13</v>
      </c>
      <c r="B5">
        <v>6.646657</v>
      </c>
      <c r="C5">
        <v>1.801866</v>
      </c>
      <c r="D5">
        <v>-0.589359</v>
      </c>
      <c r="E5">
        <v>-2.893194</v>
      </c>
      <c r="F5">
        <v>-4.142085</v>
      </c>
      <c r="G5">
        <v>5.55776</v>
      </c>
    </row>
    <row r="6" spans="1:7" ht="12.75">
      <c r="A6" t="s">
        <v>14</v>
      </c>
      <c r="B6" s="53">
        <v>19.51945</v>
      </c>
      <c r="C6" s="53">
        <v>-41.91553</v>
      </c>
      <c r="D6" s="53">
        <v>2.463521</v>
      </c>
      <c r="E6" s="53">
        <v>-34.3006</v>
      </c>
      <c r="F6" s="53">
        <v>112.2519</v>
      </c>
      <c r="G6" s="53">
        <v>-0.001284818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0.9325723</v>
      </c>
      <c r="C8" s="53">
        <v>5.346826</v>
      </c>
      <c r="D8" s="53">
        <v>3.23708</v>
      </c>
      <c r="E8" s="53">
        <v>2.315747</v>
      </c>
      <c r="F8" s="53">
        <v>-1.07502</v>
      </c>
      <c r="G8" s="53">
        <v>2.615392</v>
      </c>
    </row>
    <row r="9" spans="1:7" ht="12.75">
      <c r="A9" t="s">
        <v>17</v>
      </c>
      <c r="B9" s="53">
        <v>-0.003908779</v>
      </c>
      <c r="C9" s="53">
        <v>-0.404701</v>
      </c>
      <c r="D9" s="53">
        <v>0.02947565</v>
      </c>
      <c r="E9" s="53">
        <v>-1.00672</v>
      </c>
      <c r="F9" s="53">
        <v>-0.6715636</v>
      </c>
      <c r="G9" s="53">
        <v>-0.4223578</v>
      </c>
    </row>
    <row r="10" spans="1:7" ht="12.75">
      <c r="A10" t="s">
        <v>18</v>
      </c>
      <c r="B10" s="53">
        <v>0.1222441</v>
      </c>
      <c r="C10" s="53">
        <v>-1.96801</v>
      </c>
      <c r="D10" s="53">
        <v>-1.278146</v>
      </c>
      <c r="E10" s="53">
        <v>-0.713832</v>
      </c>
      <c r="F10" s="53">
        <v>-0.8401246</v>
      </c>
      <c r="G10" s="53">
        <v>-1.046871</v>
      </c>
    </row>
    <row r="11" spans="1:7" ht="12.75">
      <c r="A11" t="s">
        <v>19</v>
      </c>
      <c r="B11" s="53">
        <v>2.027832</v>
      </c>
      <c r="C11" s="53">
        <v>0.3074407</v>
      </c>
      <c r="D11" s="53">
        <v>0.6566504</v>
      </c>
      <c r="E11" s="53">
        <v>0.9224008</v>
      </c>
      <c r="F11" s="53">
        <v>12.9535</v>
      </c>
      <c r="G11" s="53">
        <v>2.469442</v>
      </c>
    </row>
    <row r="12" spans="1:7" ht="12.75">
      <c r="A12" t="s">
        <v>20</v>
      </c>
      <c r="B12" s="53">
        <v>0.08303994</v>
      </c>
      <c r="C12" s="53">
        <v>-0.2575763</v>
      </c>
      <c r="D12" s="53">
        <v>-0.2851041</v>
      </c>
      <c r="E12" s="53">
        <v>0.03056662</v>
      </c>
      <c r="F12" s="53">
        <v>-0.07903663</v>
      </c>
      <c r="G12" s="53">
        <v>-0.1216385</v>
      </c>
    </row>
    <row r="13" spans="1:7" ht="12.75">
      <c r="A13" t="s">
        <v>21</v>
      </c>
      <c r="B13" s="53">
        <v>-0.1910166</v>
      </c>
      <c r="C13" s="53">
        <v>-0.2112797</v>
      </c>
      <c r="D13" s="53">
        <v>-0.0288736</v>
      </c>
      <c r="E13" s="53">
        <v>-0.09832982</v>
      </c>
      <c r="F13" s="53">
        <v>-0.2147763</v>
      </c>
      <c r="G13" s="53">
        <v>-0.1377321</v>
      </c>
    </row>
    <row r="14" spans="1:7" ht="12.75">
      <c r="A14" t="s">
        <v>22</v>
      </c>
      <c r="B14" s="53">
        <v>0.06154128</v>
      </c>
      <c r="C14" s="53">
        <v>-0.1569308</v>
      </c>
      <c r="D14" s="53">
        <v>-0.04114567</v>
      </c>
      <c r="E14" s="53">
        <v>-0.05526195</v>
      </c>
      <c r="F14" s="53">
        <v>-0.1123403</v>
      </c>
      <c r="G14" s="53">
        <v>-0.06695161</v>
      </c>
    </row>
    <row r="15" spans="1:7" ht="12.75">
      <c r="A15" t="s">
        <v>23</v>
      </c>
      <c r="B15" s="53">
        <v>-0.4434498</v>
      </c>
      <c r="C15" s="53">
        <v>-0.2129866</v>
      </c>
      <c r="D15" s="53">
        <v>-0.1887023</v>
      </c>
      <c r="E15" s="53">
        <v>-0.1765066</v>
      </c>
      <c r="F15" s="53">
        <v>-0.4284424</v>
      </c>
      <c r="G15" s="53">
        <v>-0.2604635</v>
      </c>
    </row>
    <row r="16" spans="1:7" ht="12.75">
      <c r="A16" t="s">
        <v>24</v>
      </c>
      <c r="B16" s="53">
        <v>0.02076816</v>
      </c>
      <c r="C16" s="53">
        <v>0.001631517</v>
      </c>
      <c r="D16" s="53">
        <v>-0.01862356</v>
      </c>
      <c r="E16" s="53">
        <v>0.05239944</v>
      </c>
      <c r="F16" s="53">
        <v>0.002207089</v>
      </c>
      <c r="G16" s="53">
        <v>0.01183478</v>
      </c>
    </row>
    <row r="17" spans="1:7" ht="12.75">
      <c r="A17" t="s">
        <v>25</v>
      </c>
      <c r="B17" s="53">
        <v>-0.03235395</v>
      </c>
      <c r="C17" s="53">
        <v>-0.03410492</v>
      </c>
      <c r="D17" s="53">
        <v>-0.01694726</v>
      </c>
      <c r="E17" s="53">
        <v>-0.00296227</v>
      </c>
      <c r="F17" s="53">
        <v>-0.02386725</v>
      </c>
      <c r="G17" s="53">
        <v>-0.02086582</v>
      </c>
    </row>
    <row r="18" spans="1:7" ht="12.75">
      <c r="A18" t="s">
        <v>26</v>
      </c>
      <c r="B18" s="53">
        <v>-0.006787963</v>
      </c>
      <c r="C18" s="53">
        <v>0.02260535</v>
      </c>
      <c r="D18" s="53">
        <v>0.02547368</v>
      </c>
      <c r="E18" s="53">
        <v>0.03071935</v>
      </c>
      <c r="F18" s="53">
        <v>-0.0424711</v>
      </c>
      <c r="G18" s="53">
        <v>0.01234513</v>
      </c>
    </row>
    <row r="19" spans="1:7" ht="12.75">
      <c r="A19" t="s">
        <v>27</v>
      </c>
      <c r="B19" s="53">
        <v>-0.2067863</v>
      </c>
      <c r="C19" s="53">
        <v>-0.1815969</v>
      </c>
      <c r="D19" s="53">
        <v>-0.1911973</v>
      </c>
      <c r="E19" s="53">
        <v>-0.197637</v>
      </c>
      <c r="F19" s="53">
        <v>-0.1339012</v>
      </c>
      <c r="G19" s="53">
        <v>-0.1850892</v>
      </c>
    </row>
    <row r="20" spans="1:7" ht="12.75">
      <c r="A20" t="s">
        <v>28</v>
      </c>
      <c r="B20" s="53">
        <v>0.002349271</v>
      </c>
      <c r="C20" s="53">
        <v>0.008021986</v>
      </c>
      <c r="D20" s="53">
        <v>0.0005120238</v>
      </c>
      <c r="E20" s="53">
        <v>-0.001418908</v>
      </c>
      <c r="F20" s="53">
        <v>0.007992099</v>
      </c>
      <c r="G20" s="53">
        <v>0.003114526</v>
      </c>
    </row>
    <row r="21" spans="1:7" ht="12.75">
      <c r="A21" t="s">
        <v>29</v>
      </c>
      <c r="B21" s="53">
        <v>-67.26294</v>
      </c>
      <c r="C21" s="53">
        <v>51.15654</v>
      </c>
      <c r="D21" s="53">
        <v>-14.75788</v>
      </c>
      <c r="E21" s="53">
        <v>-3.883606</v>
      </c>
      <c r="F21" s="53">
        <v>14.77016</v>
      </c>
      <c r="G21" s="53">
        <v>0.01932642</v>
      </c>
    </row>
    <row r="22" spans="1:7" ht="12.75">
      <c r="A22" t="s">
        <v>30</v>
      </c>
      <c r="B22" s="53">
        <v>132.941</v>
      </c>
      <c r="C22" s="53">
        <v>36.03747</v>
      </c>
      <c r="D22" s="53">
        <v>-11.78718</v>
      </c>
      <c r="E22" s="53">
        <v>-57.86452</v>
      </c>
      <c r="F22" s="53">
        <v>-82.8436</v>
      </c>
      <c r="G22" s="53">
        <v>0</v>
      </c>
    </row>
    <row r="23" spans="1:7" ht="12.75">
      <c r="A23" t="s">
        <v>31</v>
      </c>
      <c r="B23" s="53">
        <v>0.03365045</v>
      </c>
      <c r="C23" s="53">
        <v>-6.787478</v>
      </c>
      <c r="D23" s="53">
        <v>-5.864022</v>
      </c>
      <c r="E23" s="53">
        <v>-5.540057</v>
      </c>
      <c r="F23" s="53">
        <v>4.869737</v>
      </c>
      <c r="G23" s="53">
        <v>-3.725644</v>
      </c>
    </row>
    <row r="24" spans="1:7" ht="12.75">
      <c r="A24" t="s">
        <v>32</v>
      </c>
      <c r="B24" s="53">
        <v>0.7589162</v>
      </c>
      <c r="C24" s="53">
        <v>-4.321455</v>
      </c>
      <c r="D24" s="53">
        <v>0.1899543</v>
      </c>
      <c r="E24" s="53">
        <v>0.7206263</v>
      </c>
      <c r="F24" s="53">
        <v>5.226507</v>
      </c>
      <c r="G24" s="53">
        <v>-0.01640007</v>
      </c>
    </row>
    <row r="25" spans="1:7" ht="12.75">
      <c r="A25" t="s">
        <v>33</v>
      </c>
      <c r="B25" s="53">
        <v>-1.684898</v>
      </c>
      <c r="C25" s="53">
        <v>-2.580853</v>
      </c>
      <c r="D25" s="53">
        <v>-2.345037</v>
      </c>
      <c r="E25" s="53">
        <v>-1.340882</v>
      </c>
      <c r="F25" s="53">
        <v>-0.731346</v>
      </c>
      <c r="G25" s="53">
        <v>-1.849819</v>
      </c>
    </row>
    <row r="26" spans="1:7" ht="12.75">
      <c r="A26" t="s">
        <v>34</v>
      </c>
      <c r="B26" s="53">
        <v>0.9266965</v>
      </c>
      <c r="C26" s="53">
        <v>-0.2200708</v>
      </c>
      <c r="D26" s="53">
        <v>-0.08150954</v>
      </c>
      <c r="E26" s="53">
        <v>-0.05148413</v>
      </c>
      <c r="F26" s="53">
        <v>1.525621</v>
      </c>
      <c r="G26" s="53">
        <v>0.2521772</v>
      </c>
    </row>
    <row r="27" spans="1:7" ht="12.75">
      <c r="A27" t="s">
        <v>35</v>
      </c>
      <c r="B27" s="53">
        <v>0.06671822</v>
      </c>
      <c r="C27" s="53">
        <v>0.1998675</v>
      </c>
      <c r="D27" s="53">
        <v>0.4900042</v>
      </c>
      <c r="E27" s="53">
        <v>0.1267541</v>
      </c>
      <c r="F27" s="53">
        <v>0.5454043</v>
      </c>
      <c r="G27" s="53">
        <v>0.2786395</v>
      </c>
    </row>
    <row r="28" spans="1:7" ht="12.75">
      <c r="A28" t="s">
        <v>36</v>
      </c>
      <c r="B28" s="53">
        <v>0.01648553</v>
      </c>
      <c r="C28" s="53">
        <v>-0.1338875</v>
      </c>
      <c r="D28" s="53">
        <v>0.3210756</v>
      </c>
      <c r="E28" s="53">
        <v>0.02104686</v>
      </c>
      <c r="F28" s="53">
        <v>0.5185454</v>
      </c>
      <c r="G28" s="53">
        <v>0.1213723</v>
      </c>
    </row>
    <row r="29" spans="1:7" ht="12.75">
      <c r="A29" t="s">
        <v>37</v>
      </c>
      <c r="B29" s="53">
        <v>0.02808786</v>
      </c>
      <c r="C29" s="53">
        <v>-0.05186818</v>
      </c>
      <c r="D29" s="53">
        <v>-0.009333788</v>
      </c>
      <c r="E29" s="53">
        <v>0.03521147</v>
      </c>
      <c r="F29" s="53">
        <v>0.05116681</v>
      </c>
      <c r="G29" s="53">
        <v>0.004628384</v>
      </c>
    </row>
    <row r="30" spans="1:7" ht="12.75">
      <c r="A30" t="s">
        <v>38</v>
      </c>
      <c r="B30" s="53">
        <v>-0.002673238</v>
      </c>
      <c r="C30" s="53">
        <v>0.002495349</v>
      </c>
      <c r="D30" s="53">
        <v>-0.0355372</v>
      </c>
      <c r="E30" s="53">
        <v>0.07533774</v>
      </c>
      <c r="F30" s="53">
        <v>0.366398</v>
      </c>
      <c r="G30" s="53">
        <v>0.05849879</v>
      </c>
    </row>
    <row r="31" spans="1:7" ht="12.75">
      <c r="A31" t="s">
        <v>39</v>
      </c>
      <c r="B31" s="53">
        <v>-0.03873112</v>
      </c>
      <c r="C31" s="53">
        <v>0.001122698</v>
      </c>
      <c r="D31" s="53">
        <v>0.04563035</v>
      </c>
      <c r="E31" s="53">
        <v>0.04479518</v>
      </c>
      <c r="F31" s="53">
        <v>0.04191397</v>
      </c>
      <c r="G31" s="53">
        <v>0.02196653</v>
      </c>
    </row>
    <row r="32" spans="1:7" ht="12.75">
      <c r="A32" t="s">
        <v>40</v>
      </c>
      <c r="B32" s="53">
        <v>0.01691502</v>
      </c>
      <c r="C32" s="53">
        <v>0.02630387</v>
      </c>
      <c r="D32" s="53">
        <v>0.06594082</v>
      </c>
      <c r="E32" s="53">
        <v>-0.01771912</v>
      </c>
      <c r="F32" s="53">
        <v>0.03416842</v>
      </c>
      <c r="G32" s="53">
        <v>0.02492879</v>
      </c>
    </row>
    <row r="33" spans="1:7" ht="12.75">
      <c r="A33" t="s">
        <v>41</v>
      </c>
      <c r="B33" s="53">
        <v>0.112116</v>
      </c>
      <c r="C33" s="53">
        <v>0.09572093</v>
      </c>
      <c r="D33" s="53">
        <v>0.1072495</v>
      </c>
      <c r="E33" s="53">
        <v>0.08645642</v>
      </c>
      <c r="F33" s="53">
        <v>0.03143139</v>
      </c>
      <c r="G33" s="53">
        <v>0.09010359</v>
      </c>
    </row>
    <row r="34" spans="1:7" ht="12.75">
      <c r="A34" t="s">
        <v>42</v>
      </c>
      <c r="B34" s="53">
        <v>-0.01929374</v>
      </c>
      <c r="C34" s="53">
        <v>0.00382054</v>
      </c>
      <c r="D34" s="53">
        <v>-0.006264794</v>
      </c>
      <c r="E34" s="53">
        <v>0.01206365</v>
      </c>
      <c r="F34" s="53">
        <v>-0.01857404</v>
      </c>
      <c r="G34" s="53">
        <v>-0.002926378</v>
      </c>
    </row>
    <row r="35" spans="1:7" ht="12.75">
      <c r="A35" t="s">
        <v>43</v>
      </c>
      <c r="B35" s="53">
        <v>-0.004733996</v>
      </c>
      <c r="C35" s="53">
        <v>-0.01145985</v>
      </c>
      <c r="D35" s="53">
        <v>-0.0103344</v>
      </c>
      <c r="E35" s="53">
        <v>-0.005163781</v>
      </c>
      <c r="F35" s="53">
        <v>0.005148881</v>
      </c>
      <c r="G35" s="53">
        <v>-0.006490982</v>
      </c>
    </row>
    <row r="36" spans="1:6" ht="12.75">
      <c r="A36" t="s">
        <v>44</v>
      </c>
      <c r="B36" s="53">
        <v>20.23621</v>
      </c>
      <c r="C36" s="53">
        <v>20.23315</v>
      </c>
      <c r="D36" s="53">
        <v>20.24231</v>
      </c>
      <c r="E36" s="53">
        <v>20.24231</v>
      </c>
      <c r="F36" s="53">
        <v>20.25147</v>
      </c>
    </row>
    <row r="37" spans="1:6" ht="12.75">
      <c r="A37" t="s">
        <v>45</v>
      </c>
      <c r="B37" s="53">
        <v>-0.201416</v>
      </c>
      <c r="C37" s="53">
        <v>-0.1271566</v>
      </c>
      <c r="D37" s="53">
        <v>-0.1134237</v>
      </c>
      <c r="E37" s="53">
        <v>-0.09918213</v>
      </c>
      <c r="F37" s="53">
        <v>-0.09765625</v>
      </c>
    </row>
    <row r="38" spans="1:7" ht="12.75">
      <c r="A38" t="s">
        <v>55</v>
      </c>
      <c r="B38" s="53">
        <v>-3.165734E-05</v>
      </c>
      <c r="C38" s="53">
        <v>7.094207E-05</v>
      </c>
      <c r="D38" s="53">
        <v>0</v>
      </c>
      <c r="E38" s="53">
        <v>5.827087E-05</v>
      </c>
      <c r="F38" s="53">
        <v>-0.0001906071</v>
      </c>
      <c r="G38" s="53">
        <v>0.0001912808</v>
      </c>
    </row>
    <row r="39" spans="1:7" ht="12.75">
      <c r="A39" t="s">
        <v>56</v>
      </c>
      <c r="B39" s="53">
        <v>0.0001147679</v>
      </c>
      <c r="C39" s="53">
        <v>-8.722177E-05</v>
      </c>
      <c r="D39" s="53">
        <v>2.508342E-05</v>
      </c>
      <c r="E39" s="53">
        <v>0</v>
      </c>
      <c r="F39" s="53">
        <v>-2.668834E-05</v>
      </c>
      <c r="G39" s="53">
        <v>0.000842259</v>
      </c>
    </row>
    <row r="40" spans="2:7" ht="12.75">
      <c r="B40" t="s">
        <v>46</v>
      </c>
      <c r="C40">
        <v>-0.003754</v>
      </c>
      <c r="D40" t="s">
        <v>47</v>
      </c>
      <c r="E40">
        <v>3.116586</v>
      </c>
      <c r="F40" t="s">
        <v>48</v>
      </c>
      <c r="G40">
        <v>55.031313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-3.165732967604113E-05</v>
      </c>
      <c r="C50">
        <f>-0.017/(C7*C7+C22*C22)*(C21*C22+C6*C7)</f>
        <v>7.09420757889539E-05</v>
      </c>
      <c r="D50">
        <f>-0.017/(D7*D7+D22*D22)*(D21*D22+D6*D7)</f>
        <v>-4.217551984190302E-06</v>
      </c>
      <c r="E50">
        <f>-0.017/(E7*E7+E22*E22)*(E21*E22+E6*E7)</f>
        <v>5.8270866005534844E-05</v>
      </c>
      <c r="F50">
        <f>-0.017/(F7*F7+F22*F22)*(F21*F22+F6*F7)</f>
        <v>-0.00019060713426549683</v>
      </c>
      <c r="G50">
        <f>(B50*B$4+C50*C$4+D50*D$4+E50*E$4+F50*F$4)/SUM(B$4:F$4)</f>
        <v>1.5832648424526386E-07</v>
      </c>
    </row>
    <row r="51" spans="1:7" ht="12.75">
      <c r="A51" t="s">
        <v>59</v>
      </c>
      <c r="B51">
        <f>-0.017/(B7*B7+B22*B22)*(B21*B7-B6*B22)</f>
        <v>0.00011476785370644628</v>
      </c>
      <c r="C51">
        <f>-0.017/(C7*C7+C22*C22)*(C21*C7-C6*C22)</f>
        <v>-8.722177529279822E-05</v>
      </c>
      <c r="D51">
        <f>-0.017/(D7*D7+D22*D22)*(D21*D7-D6*D22)</f>
        <v>2.50834246955603E-05</v>
      </c>
      <c r="E51">
        <f>-0.017/(E7*E7+E22*E22)*(E21*E7-E6*E22)</f>
        <v>6.939311769139459E-06</v>
      </c>
      <c r="F51">
        <f>-0.017/(F7*F7+F22*F22)*(F21*F7-F6*F22)</f>
        <v>-2.6688330118823712E-05</v>
      </c>
      <c r="G51">
        <f>(B51*B$4+C51*C$4+D51*D$4+E51*E$4+F51*F$4)/SUM(B$4:F$4)</f>
        <v>-1.5822224140926303E-07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9999.996072383687</v>
      </c>
      <c r="C62">
        <f>C7+(2/0.017)*(C8*C50-C23*C51)</f>
        <v>9999.97497635934</v>
      </c>
      <c r="D62">
        <f>D7+(2/0.017)*(D8*D50-D23*D51)</f>
        <v>10000.015698494244</v>
      </c>
      <c r="E62">
        <f>E7+(2/0.017)*(E8*E50-E23*E51)</f>
        <v>10000.020398207751</v>
      </c>
      <c r="F62">
        <f>F7+(2/0.017)*(F8*F50-F23*F51)</f>
        <v>10000.039396662367</v>
      </c>
    </row>
    <row r="63" spans="1:6" ht="12.75">
      <c r="A63" t="s">
        <v>67</v>
      </c>
      <c r="B63">
        <f>B8+(3/0.017)*(B9*B50-B24*B51)</f>
        <v>0.9172236926038321</v>
      </c>
      <c r="C63">
        <f>C8+(3/0.017)*(C9*C50-C24*C51)</f>
        <v>5.275243298947917</v>
      </c>
      <c r="D63">
        <f>D8+(3/0.017)*(D9*D50-D24*D51)</f>
        <v>3.236217231858978</v>
      </c>
      <c r="E63">
        <f>E8+(3/0.017)*(E9*E50-E24*E51)</f>
        <v>2.3045123358606174</v>
      </c>
      <c r="F63">
        <f>F8+(3/0.017)*(F9*F50-F24*F51)</f>
        <v>-1.0278156075075242</v>
      </c>
    </row>
    <row r="64" spans="1:6" ht="12.75">
      <c r="A64" t="s">
        <v>68</v>
      </c>
      <c r="B64">
        <f>B9+(4/0.017)*(B10*B50-B25*B51)</f>
        <v>0.04067997521167835</v>
      </c>
      <c r="C64">
        <f>C9+(4/0.017)*(C10*C50-C25*C51)</f>
        <v>-0.49051777529486196</v>
      </c>
      <c r="D64">
        <f>D9+(4/0.017)*(D10*D50-D25*D51)</f>
        <v>0.044584404399102946</v>
      </c>
      <c r="E64">
        <f>E9+(4/0.017)*(E10*E50-E25*E51)</f>
        <v>-1.0143178377832556</v>
      </c>
      <c r="F64">
        <f>F9+(4/0.017)*(F10*F50-F25*F51)</f>
        <v>-0.6384776378934435</v>
      </c>
    </row>
    <row r="65" spans="1:6" ht="12.75">
      <c r="A65" t="s">
        <v>69</v>
      </c>
      <c r="B65">
        <f>B10+(5/0.017)*(B11*B50-B26*B51)</f>
        <v>0.07208212514885246</v>
      </c>
      <c r="C65">
        <f>C10+(5/0.017)*(C11*C50-C26*C51)</f>
        <v>-1.967240730713558</v>
      </c>
      <c r="D65">
        <f>D10+(5/0.017)*(D11*D50-D26*D51)</f>
        <v>-1.278359211408494</v>
      </c>
      <c r="E65">
        <f>E10+(5/0.017)*(E11*E50-E26*E51)</f>
        <v>-0.6979183653384027</v>
      </c>
      <c r="F65">
        <f>F10+(5/0.017)*(F11*F50-F26*F51)</f>
        <v>-1.554334375536442</v>
      </c>
    </row>
    <row r="66" spans="1:6" ht="12.75">
      <c r="A66" t="s">
        <v>70</v>
      </c>
      <c r="B66">
        <f>B11+(6/0.017)*(B12*B50-B27*B51)</f>
        <v>2.0242016718813978</v>
      </c>
      <c r="C66">
        <f>C11+(6/0.017)*(C12*C50-C27*C51)</f>
        <v>0.30714415909786885</v>
      </c>
      <c r="D66">
        <f>D11+(6/0.017)*(D12*D50-D27*D51)</f>
        <v>0.6527367969099226</v>
      </c>
      <c r="E66">
        <f>E11+(6/0.017)*(E12*E50-E27*E51)</f>
        <v>0.9227189966589454</v>
      </c>
      <c r="F66">
        <f>F11+(6/0.017)*(F12*F50-F27*F51)</f>
        <v>12.96395442666574</v>
      </c>
    </row>
    <row r="67" spans="1:6" ht="12.75">
      <c r="A67" t="s">
        <v>71</v>
      </c>
      <c r="B67">
        <f>B12+(7/0.017)*(B13*B50-B28*B51)</f>
        <v>0.08475084977008135</v>
      </c>
      <c r="C67">
        <f>C12+(7/0.017)*(C13*C50-C28*C51)</f>
        <v>-0.26855663420629844</v>
      </c>
      <c r="D67">
        <f>D12+(7/0.017)*(D13*D50-D28*D51)</f>
        <v>-0.2883701763574399</v>
      </c>
      <c r="E67">
        <f>E12+(7/0.017)*(E13*E50-E28*E51)</f>
        <v>0.02814716697517126</v>
      </c>
      <c r="F67">
        <f>F12+(7/0.017)*(F13*F50-F28*F51)</f>
        <v>-0.05648139228967007</v>
      </c>
    </row>
    <row r="68" spans="1:6" ht="12.75">
      <c r="A68" t="s">
        <v>72</v>
      </c>
      <c r="B68">
        <f>B13+(8/0.017)*(B14*B50-B29*B51)</f>
        <v>-0.19345039576331893</v>
      </c>
      <c r="C68">
        <f>C13+(8/0.017)*(C14*C50-C29*C51)</f>
        <v>-0.2186477147990718</v>
      </c>
      <c r="D68">
        <f>D13+(8/0.017)*(D14*D50-D29*D51)</f>
        <v>-0.02868176123737804</v>
      </c>
      <c r="E68">
        <f>E13+(8/0.017)*(E14*E50-E29*E51)</f>
        <v>-0.09996017531851024</v>
      </c>
      <c r="F68">
        <f>F13+(8/0.017)*(F14*F50-F29*F51)</f>
        <v>-0.20405704382967843</v>
      </c>
    </row>
    <row r="69" spans="1:6" ht="12.75">
      <c r="A69" t="s">
        <v>73</v>
      </c>
      <c r="B69">
        <f>B14+(9/0.017)*(B15*B50-B30*B51)</f>
        <v>0.06913581792410171</v>
      </c>
      <c r="C69">
        <f>C14+(9/0.017)*(C15*C50-C30*C51)</f>
        <v>-0.1648148332203111</v>
      </c>
      <c r="D69">
        <f>D14+(9/0.017)*(D15*D50-D30*D51)</f>
        <v>-0.04025241659065318</v>
      </c>
      <c r="E69">
        <f>E14+(9/0.017)*(E15*E50-E30*E51)</f>
        <v>-0.06098382414893024</v>
      </c>
      <c r="F69">
        <f>F14+(9/0.017)*(F15*F50-F30*F51)</f>
        <v>-0.06392944355491906</v>
      </c>
    </row>
    <row r="70" spans="1:6" ht="12.75">
      <c r="A70" t="s">
        <v>74</v>
      </c>
      <c r="B70">
        <f>B15+(10/0.017)*(B16*B50-B31*B51)</f>
        <v>-0.44122178645519883</v>
      </c>
      <c r="C70">
        <f>C15+(10/0.017)*(C16*C50-C31*C51)</f>
        <v>-0.21286091357921022</v>
      </c>
      <c r="D70">
        <f>D15+(10/0.017)*(D16*D50-D31*D51)</f>
        <v>-0.18932937036213315</v>
      </c>
      <c r="E70">
        <f>E15+(10/0.017)*(E16*E50-E31*E51)</f>
        <v>-0.1748933570428057</v>
      </c>
      <c r="F70">
        <f>F15+(10/0.017)*(F16*F50-F31*F51)</f>
        <v>-0.42803185473024025</v>
      </c>
    </row>
    <row r="71" spans="1:6" ht="12.75">
      <c r="A71" t="s">
        <v>75</v>
      </c>
      <c r="B71">
        <f>B16+(11/0.017)*(B17*B50-B32*B51)</f>
        <v>0.02017476766631623</v>
      </c>
      <c r="C71">
        <f>C16+(11/0.017)*(C17*C50-C32*C51)</f>
        <v>0.001550502918211908</v>
      </c>
      <c r="D71">
        <f>D16+(11/0.017)*(D17*D50-D32*D51)</f>
        <v>-0.019647560121807822</v>
      </c>
      <c r="E71">
        <f>E16+(11/0.017)*(E17*E50-E32*E51)</f>
        <v>0.0523673099445199</v>
      </c>
      <c r="F71">
        <f>F16+(11/0.017)*(F17*F50-F32*F51)</f>
        <v>0.005740784775109693</v>
      </c>
    </row>
    <row r="72" spans="1:6" ht="12.75">
      <c r="A72" t="s">
        <v>76</v>
      </c>
      <c r="B72">
        <f>B17+(12/0.017)*(B18*B50-B33*B51)</f>
        <v>-0.04128507275550505</v>
      </c>
      <c r="C72">
        <f>C17+(12/0.017)*(C18*C50-C33*C51)</f>
        <v>-0.027079541246908118</v>
      </c>
      <c r="D72">
        <f>D17+(12/0.017)*(D18*D50-D33*D51)</f>
        <v>-0.018922051524598908</v>
      </c>
      <c r="E72">
        <f>E17+(12/0.017)*(E18*E50-E33*E51)</f>
        <v>-0.0021222028883740264</v>
      </c>
      <c r="F72">
        <f>F17+(12/0.017)*(F18*F50-F33*F51)</f>
        <v>-0.017560794019399882</v>
      </c>
    </row>
    <row r="73" spans="1:6" ht="12.75">
      <c r="A73" t="s">
        <v>77</v>
      </c>
      <c r="B73">
        <f>B18+(13/0.017)*(B19*B50-B34*B51)</f>
        <v>-8.867819896079925E-05</v>
      </c>
      <c r="C73">
        <f>C18+(13/0.017)*(C19*C50-C34*C51)</f>
        <v>0.013008576594176167</v>
      </c>
      <c r="D73">
        <f>D18+(13/0.017)*(D19*D50-D34*D51)</f>
        <v>0.026210494795691017</v>
      </c>
      <c r="E73">
        <f>E18+(13/0.017)*(E19*E50-E34*E51)</f>
        <v>0.0218486145028779</v>
      </c>
      <c r="F73">
        <f>F18+(13/0.017)*(F19*F50-F34*F51)</f>
        <v>-0.023332948197519895</v>
      </c>
    </row>
    <row r="74" spans="1:6" ht="12.75">
      <c r="A74" t="s">
        <v>78</v>
      </c>
      <c r="B74">
        <f>B19+(14/0.017)*(B20*B50-B35*B51)</f>
        <v>-0.2064001150121404</v>
      </c>
      <c r="C74">
        <f>C19+(14/0.017)*(C20*C50-C35*C51)</f>
        <v>-0.18195138998348173</v>
      </c>
      <c r="D74">
        <f>D19+(14/0.017)*(D20*D50-D35*D51)</f>
        <v>-0.19098560134114573</v>
      </c>
      <c r="E74">
        <f>E19+(14/0.017)*(E20*E50-E35*E51)</f>
        <v>-0.19767558063314464</v>
      </c>
      <c r="F74">
        <f>F19+(14/0.017)*(F20*F50-F35*F51)</f>
        <v>-0.13504255910105872</v>
      </c>
    </row>
    <row r="75" spans="1:6" ht="12.75">
      <c r="A75" t="s">
        <v>79</v>
      </c>
      <c r="B75" s="53">
        <f>B20</f>
        <v>0.002349271</v>
      </c>
      <c r="C75" s="53">
        <f>C20</f>
        <v>0.008021986</v>
      </c>
      <c r="D75" s="53">
        <f>D20</f>
        <v>0.0005120238</v>
      </c>
      <c r="E75" s="53">
        <f>E20</f>
        <v>-0.001418908</v>
      </c>
      <c r="F75" s="53">
        <f>F20</f>
        <v>0.007992099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132.9534663574009</v>
      </c>
      <c r="C82">
        <f>C22+(2/0.017)*(C8*C51+C23*C50)</f>
        <v>35.925955007694874</v>
      </c>
      <c r="D82">
        <f>D22+(2/0.017)*(D8*D51+D23*D50)</f>
        <v>-11.774717779995889</v>
      </c>
      <c r="E82">
        <f>E22+(2/0.017)*(E8*E51+E23*E50)</f>
        <v>-57.900608732788065</v>
      </c>
      <c r="F82">
        <f>F22+(2/0.017)*(F8*F51+F23*F50)</f>
        <v>-82.94942542653556</v>
      </c>
    </row>
    <row r="83" spans="1:6" ht="12.75">
      <c r="A83" t="s">
        <v>82</v>
      </c>
      <c r="B83">
        <f>B23+(3/0.017)*(B9*B51+B24*B50)</f>
        <v>0.029331533085353315</v>
      </c>
      <c r="C83">
        <f>C23+(3/0.017)*(C9*C51+C24*C50)</f>
        <v>-6.835349926196315</v>
      </c>
      <c r="D83">
        <f>D23+(3/0.017)*(D9*D51+D24*D50)</f>
        <v>-5.864032904450778</v>
      </c>
      <c r="E83">
        <f>E23+(3/0.017)*(E9*E51+E24*E50)</f>
        <v>-5.533879545654741</v>
      </c>
      <c r="F83">
        <f>F23+(3/0.017)*(F9*F51+F24*F50)</f>
        <v>4.697098186393651</v>
      </c>
    </row>
    <row r="84" spans="1:6" ht="12.75">
      <c r="A84" t="s">
        <v>83</v>
      </c>
      <c r="B84">
        <f>B24+(4/0.017)*(B10*B51+B25*B50)</f>
        <v>0.7747677445745361</v>
      </c>
      <c r="C84">
        <f>C24+(4/0.017)*(C10*C51+C25*C50)</f>
        <v>-4.3241462336781575</v>
      </c>
      <c r="D84">
        <f>D24+(4/0.017)*(D10*D51+D25*D50)</f>
        <v>0.1847378380026866</v>
      </c>
      <c r="E84">
        <f>E24+(4/0.017)*(E10*E51+E25*E50)</f>
        <v>0.7010762157294067</v>
      </c>
      <c r="F84">
        <f>F24+(4/0.017)*(F10*F51+F25*F50)</f>
        <v>5.264582597148771</v>
      </c>
    </row>
    <row r="85" spans="1:6" ht="12.75">
      <c r="A85" t="s">
        <v>84</v>
      </c>
      <c r="B85">
        <f>B25+(5/0.017)*(B11*B51+B26*B50)</f>
        <v>-1.6250764736155539</v>
      </c>
      <c r="C85">
        <f>C25+(5/0.017)*(C11*C51+C26*C50)</f>
        <v>-2.593331765595234</v>
      </c>
      <c r="D85">
        <f>D25+(5/0.017)*(D11*D51+D26*D50)</f>
        <v>-2.340091467181804</v>
      </c>
      <c r="E85">
        <f>E25+(5/0.017)*(E11*E51+E26*E50)</f>
        <v>-1.3398817641509817</v>
      </c>
      <c r="F85">
        <f>F25+(5/0.017)*(F11*F51+F26*F50)</f>
        <v>-0.9185523326410131</v>
      </c>
    </row>
    <row r="86" spans="1:6" ht="12.75">
      <c r="A86" t="s">
        <v>85</v>
      </c>
      <c r="B86">
        <f>B26+(6/0.017)*(B12*B51+B27*B50)</f>
        <v>0.9293146864705083</v>
      </c>
      <c r="C86">
        <f>C26+(6/0.017)*(C12*C51+C27*C50)</f>
        <v>-0.20713717264984738</v>
      </c>
      <c r="D86">
        <f>D26+(6/0.017)*(D12*D51+D27*D50)</f>
        <v>-0.08476295367366486</v>
      </c>
      <c r="E86">
        <f>E26+(6/0.017)*(E12*E51+E27*E50)</f>
        <v>-0.048802418535531425</v>
      </c>
      <c r="F86">
        <f>F26+(6/0.017)*(F12*F51+F27*F50)</f>
        <v>1.4896744370707669</v>
      </c>
    </row>
    <row r="87" spans="1:6" ht="12.75">
      <c r="A87" t="s">
        <v>86</v>
      </c>
      <c r="B87">
        <f>B27+(7/0.017)*(B13*B51+B28*B50)</f>
        <v>0.057476386386071804</v>
      </c>
      <c r="C87">
        <f>C27+(7/0.017)*(C13*C51+C28*C50)</f>
        <v>0.20354453137740905</v>
      </c>
      <c r="D87">
        <f>D27+(7/0.017)*(D13*D51+D28*D50)</f>
        <v>0.4891483874919992</v>
      </c>
      <c r="E87">
        <f>E27+(7/0.017)*(E13*E51+E28*E50)</f>
        <v>0.12697813190423513</v>
      </c>
      <c r="F87">
        <f>F27+(7/0.017)*(F13*F51+F28*F50)</f>
        <v>0.5070663574593415</v>
      </c>
    </row>
    <row r="88" spans="1:6" ht="12.75">
      <c r="A88" t="s">
        <v>87</v>
      </c>
      <c r="B88">
        <f>B28+(8/0.017)*(B14*B51+B29*B50)</f>
        <v>0.0193908354004861</v>
      </c>
      <c r="C88">
        <f>C28+(8/0.017)*(C14*C51+C29*C50)</f>
        <v>-0.1291777839446946</v>
      </c>
      <c r="D88">
        <f>D28+(8/0.017)*(D14*D51+D29*D50)</f>
        <v>0.320608443021697</v>
      </c>
      <c r="E88">
        <f>E28+(8/0.017)*(E14*E51+E29*E50)</f>
        <v>0.021831953153038736</v>
      </c>
      <c r="F88">
        <f>F28+(8/0.017)*(F14*F51+F29*F50)</f>
        <v>0.5153667722298544</v>
      </c>
    </row>
    <row r="89" spans="1:6" ht="12.75">
      <c r="A89" t="s">
        <v>88</v>
      </c>
      <c r="B89">
        <f>B29+(9/0.017)*(B15*B51+B30*B50)</f>
        <v>0.0011888960139435842</v>
      </c>
      <c r="C89">
        <f>C29+(9/0.017)*(C15*C51+C30*C50)</f>
        <v>-0.04193954168052383</v>
      </c>
      <c r="D89">
        <f>D29+(9/0.017)*(D15*D51+D30*D50)</f>
        <v>-0.011760304440706363</v>
      </c>
      <c r="E89">
        <f>E29+(9/0.017)*(E15*E51+E30*E50)</f>
        <v>0.036887143484347136</v>
      </c>
      <c r="F89">
        <f>F29+(9/0.017)*(F15*F51+F30*F50)</f>
        <v>0.02024722499102497</v>
      </c>
    </row>
    <row r="90" spans="1:6" ht="12.75">
      <c r="A90" t="s">
        <v>89</v>
      </c>
      <c r="B90">
        <f>B30+(10/0.017)*(B16*B51+B31*B50)</f>
        <v>-0.0005499197745915414</v>
      </c>
      <c r="C90">
        <f>C30+(10/0.017)*(C16*C51+C31*C50)</f>
        <v>0.002458491774966898</v>
      </c>
      <c r="D90">
        <f>D30+(10/0.017)*(D16*D51+D31*D50)</f>
        <v>-0.03592519472823826</v>
      </c>
      <c r="E90">
        <f>E30+(10/0.017)*(E16*E51+E31*E50)</f>
        <v>0.07708707528362478</v>
      </c>
      <c r="F90">
        <f>F30+(10/0.017)*(F16*F51+F31*F50)</f>
        <v>0.36166387927810373</v>
      </c>
    </row>
    <row r="91" spans="1:6" ht="12.75">
      <c r="A91" t="s">
        <v>90</v>
      </c>
      <c r="B91">
        <f>B31+(11/0.017)*(B17*B51+B32*B50)</f>
        <v>-0.04148026443620398</v>
      </c>
      <c r="C91">
        <f>C31+(11/0.017)*(C17*C51+C32*C50)</f>
        <v>0.004254943346159891</v>
      </c>
      <c r="D91">
        <f>D31+(11/0.017)*(D17*D51+D32*D50)</f>
        <v>0.0451753355459648</v>
      </c>
      <c r="E91">
        <f>E31+(11/0.017)*(E17*E51+E32*E50)</f>
        <v>0.04411378527025682</v>
      </c>
      <c r="F91">
        <f>F31+(11/0.017)*(F17*F51+F32*F50)</f>
        <v>0.03811200274781969</v>
      </c>
    </row>
    <row r="92" spans="1:6" ht="12.75">
      <c r="A92" t="s">
        <v>91</v>
      </c>
      <c r="B92">
        <f>B32+(12/0.017)*(B18*B51+B33*B50)</f>
        <v>0.013859726033994496</v>
      </c>
      <c r="C92">
        <f>C32+(12/0.017)*(C18*C51+C33*C50)</f>
        <v>0.02970549073825936</v>
      </c>
      <c r="D92">
        <f>D32+(12/0.017)*(D18*D51+D33*D50)</f>
        <v>0.06607256361821438</v>
      </c>
      <c r="E92">
        <f>E32+(12/0.017)*(E18*E51+E33*E50)</f>
        <v>-0.014012488273788079</v>
      </c>
      <c r="F92">
        <f>F32+(12/0.017)*(F18*F51+F33*F50)</f>
        <v>0.03073955098594944</v>
      </c>
    </row>
    <row r="93" spans="1:6" ht="12.75">
      <c r="A93" t="s">
        <v>92</v>
      </c>
      <c r="B93">
        <f>B33+(13/0.017)*(B19*B51+B34*B50)</f>
        <v>0.0944347523525038</v>
      </c>
      <c r="C93">
        <f>C33+(13/0.017)*(C19*C51+C34*C50)</f>
        <v>0.10804052609239678</v>
      </c>
      <c r="D93">
        <f>D33+(13/0.017)*(D19*D51+D34*D50)</f>
        <v>0.10360226513127473</v>
      </c>
      <c r="E93">
        <f>E33+(13/0.017)*(E19*E51+E34*E50)</f>
        <v>0.08594520996725961</v>
      </c>
      <c r="F93">
        <f>F33+(13/0.017)*(F19*F51+F34*F50)</f>
        <v>0.03687146479679479</v>
      </c>
    </row>
    <row r="94" spans="1:6" ht="12.75">
      <c r="A94" t="s">
        <v>93</v>
      </c>
      <c r="B94">
        <f>B34+(14/0.017)*(B20*B51+B35*B50)</f>
        <v>-0.018948280560292588</v>
      </c>
      <c r="C94">
        <f>C34+(14/0.017)*(C20*C51+C35*C50)</f>
        <v>0.002574805664391986</v>
      </c>
      <c r="D94">
        <f>D34+(14/0.017)*(D20*D51+D35*D50)</f>
        <v>-0.006218322910872311</v>
      </c>
      <c r="E94">
        <f>E34+(14/0.017)*(E20*E51+E35*E50)</f>
        <v>0.011807742982350992</v>
      </c>
      <c r="F94">
        <f>F34+(14/0.017)*(F20*F51+F35*F50)</f>
        <v>-0.01955791818820808</v>
      </c>
    </row>
    <row r="95" spans="1:6" ht="12.75">
      <c r="A95" t="s">
        <v>94</v>
      </c>
      <c r="B95" s="53">
        <f>B35</f>
        <v>-0.004733996</v>
      </c>
      <c r="C95" s="53">
        <f>C35</f>
        <v>-0.01145985</v>
      </c>
      <c r="D95" s="53">
        <f>D35</f>
        <v>-0.0103344</v>
      </c>
      <c r="E95" s="53">
        <f>E35</f>
        <v>-0.005163781</v>
      </c>
      <c r="F95" s="53">
        <f>F35</f>
        <v>0.005148881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0.9172240528542474</v>
      </c>
      <c r="C103">
        <f>C63*10000/C62</f>
        <v>5.27525649956022</v>
      </c>
      <c r="D103">
        <f>D63*10000/D62</f>
        <v>3.236212151493195</v>
      </c>
      <c r="E103">
        <f>E63*10000/E62</f>
        <v>2.304507635078067</v>
      </c>
      <c r="F103">
        <f>F63*10000/F62</f>
        <v>-1.0278115582730303</v>
      </c>
      <c r="G103">
        <f>AVERAGE(C103:E103)</f>
        <v>3.605325428710494</v>
      </c>
      <c r="H103">
        <f>STDEV(C103:E103)</f>
        <v>1.5193816711146244</v>
      </c>
      <c r="I103">
        <f>(B103*B4+C103*C4+D103*D4+E103*E4+F103*F4)/SUM(B4:F4)</f>
        <v>2.5992573285676674</v>
      </c>
      <c r="K103">
        <f>(LN(H103)+LN(H123))/2-LN(K114*K115^3)</f>
        <v>-3.8647650858973535</v>
      </c>
    </row>
    <row r="104" spans="1:11" ht="12.75">
      <c r="A104" t="s">
        <v>68</v>
      </c>
      <c r="B104">
        <f>B64*10000/B62</f>
        <v>0.04067999118921806</v>
      </c>
      <c r="C104">
        <f>C64*10000/C62</f>
        <v>-0.4905190027519881</v>
      </c>
      <c r="D104">
        <f>D64*10000/D62</f>
        <v>0.04458433440841124</v>
      </c>
      <c r="E104">
        <f>E64*10000/E62</f>
        <v>-1.014315768760878</v>
      </c>
      <c r="F104">
        <f>F64*10000/F62</f>
        <v>-0.6384751225145603</v>
      </c>
      <c r="G104">
        <f>AVERAGE(C104:E104)</f>
        <v>-0.4867501457014849</v>
      </c>
      <c r="H104">
        <f>STDEV(C104:E104)</f>
        <v>0.5294601121289338</v>
      </c>
      <c r="I104">
        <f>(B104*B4+C104*C4+D104*D4+E104*E4+F104*F4)/SUM(B4:F4)</f>
        <v>-0.43034460994313734</v>
      </c>
      <c r="K104">
        <f>(LN(H104)+LN(H124))/2-LN(K114*K115^4)</f>
        <v>-3.096784164986499</v>
      </c>
    </row>
    <row r="105" spans="1:11" ht="12.75">
      <c r="A105" t="s">
        <v>69</v>
      </c>
      <c r="B105">
        <f>B65*10000/B62</f>
        <v>0.07208215345995664</v>
      </c>
      <c r="C105">
        <f>C65*10000/C62</f>
        <v>-1.9672456534783902</v>
      </c>
      <c r="D105">
        <f>D65*10000/D62</f>
        <v>-1.2783572045801723</v>
      </c>
      <c r="E105">
        <f>E65*10000/E62</f>
        <v>-0.6979169417129257</v>
      </c>
      <c r="F105">
        <f>F65*10000/F62</f>
        <v>-1.5543282520019068</v>
      </c>
      <c r="G105">
        <f>AVERAGE(C105:E105)</f>
        <v>-1.3145065999238295</v>
      </c>
      <c r="H105">
        <f>STDEV(C105:E105)</f>
        <v>0.6354360146512211</v>
      </c>
      <c r="I105">
        <f>(B105*B4+C105*C4+D105*D4+E105*E4+F105*F4)/SUM(B4:F4)</f>
        <v>-1.1449126679637898</v>
      </c>
      <c r="K105">
        <f>(LN(H105)+LN(H125))/2-LN(K114*K115^5)</f>
        <v>-3.1282981429005883</v>
      </c>
    </row>
    <row r="106" spans="1:11" ht="12.75">
      <c r="A106" t="s">
        <v>70</v>
      </c>
      <c r="B106">
        <f>B66*10000/B62</f>
        <v>2.024202466910461</v>
      </c>
      <c r="C106">
        <f>C66*10000/C62</f>
        <v>0.3071449276862989</v>
      </c>
      <c r="D106">
        <f>D66*10000/D62</f>
        <v>0.6527357722130462</v>
      </c>
      <c r="E106">
        <f>E66*10000/E62</f>
        <v>0.9227171144814058</v>
      </c>
      <c r="F106">
        <f>F66*10000/F62</f>
        <v>12.963903353213405</v>
      </c>
      <c r="G106">
        <f>AVERAGE(C106:E106)</f>
        <v>0.6275326047935836</v>
      </c>
      <c r="H106">
        <f>STDEV(C106:E106)</f>
        <v>0.3085590365309493</v>
      </c>
      <c r="I106">
        <f>(B106*B4+C106*C4+D106*D4+E106*E4+F106*F4)/SUM(B4:F4)</f>
        <v>2.469453820749388</v>
      </c>
      <c r="K106">
        <f>(LN(H106)+LN(H126))/2-LN(K114*K115^6)</f>
        <v>-3.93696093916196</v>
      </c>
    </row>
    <row r="107" spans="1:11" ht="12.75">
      <c r="A107" t="s">
        <v>71</v>
      </c>
      <c r="B107">
        <f>B67*10000/B62</f>
        <v>0.08475088305697644</v>
      </c>
      <c r="C107">
        <f>C67*10000/C62</f>
        <v>-0.2685573062344512</v>
      </c>
      <c r="D107">
        <f>D67*10000/D62</f>
        <v>-0.28836972366039515</v>
      </c>
      <c r="E107">
        <f>E67*10000/E62</f>
        <v>0.028147109560112422</v>
      </c>
      <c r="F107">
        <f>F67*10000/F62</f>
        <v>-0.0564811697727125</v>
      </c>
      <c r="G107">
        <f>AVERAGE(C107:E107)</f>
        <v>-0.1762599734449113</v>
      </c>
      <c r="H107">
        <f>STDEV(C107:E107)</f>
        <v>0.1772986876940491</v>
      </c>
      <c r="I107">
        <f>(B107*B4+C107*C4+D107*D4+E107*E4+F107*F4)/SUM(B4:F4)</f>
        <v>-0.1224089645874686</v>
      </c>
      <c r="K107">
        <f>(LN(H107)+LN(H127))/2-LN(K114*K115^7)</f>
        <v>-3.206328540398188</v>
      </c>
    </row>
    <row r="108" spans="1:9" ht="12.75">
      <c r="A108" t="s">
        <v>72</v>
      </c>
      <c r="B108">
        <f>B68*10000/B62</f>
        <v>-0.19345047174324181</v>
      </c>
      <c r="C108">
        <f>C68*10000/C62</f>
        <v>-0.21864826193662557</v>
      </c>
      <c r="D108">
        <f>D68*10000/D62</f>
        <v>-0.028681716211402357</v>
      </c>
      <c r="E108">
        <f>E68*10000/E62</f>
        <v>-0.09995997141808387</v>
      </c>
      <c r="F108">
        <f>F68*10000/F62</f>
        <v>-0.20405623991619964</v>
      </c>
      <c r="G108">
        <f>AVERAGE(C108:E108)</f>
        <v>-0.11576331652203727</v>
      </c>
      <c r="H108">
        <f>STDEV(C108:E108)</f>
        <v>0.09596421943125112</v>
      </c>
      <c r="I108">
        <f>(B108*B4+C108*C4+D108*D4+E108*E4+F108*F4)/SUM(B4:F4)</f>
        <v>-0.13879236057018127</v>
      </c>
    </row>
    <row r="109" spans="1:9" ht="12.75">
      <c r="A109" t="s">
        <v>73</v>
      </c>
      <c r="B109">
        <f>B69*10000/B62</f>
        <v>0.06913584507800902</v>
      </c>
      <c r="C109">
        <f>C69*10000/C62</f>
        <v>-0.16481524564805933</v>
      </c>
      <c r="D109">
        <f>D69*10000/D62</f>
        <v>-0.04025235340051936</v>
      </c>
      <c r="E109">
        <f>E69*10000/E62</f>
        <v>-0.06098369975311254</v>
      </c>
      <c r="F109">
        <f>F69*10000/F62</f>
        <v>-0.063929191695241</v>
      </c>
      <c r="G109">
        <f>AVERAGE(C109:E109)</f>
        <v>-0.0886837662672304</v>
      </c>
      <c r="H109">
        <f>STDEV(C109:E109)</f>
        <v>0.06674165711857159</v>
      </c>
      <c r="I109">
        <f>(B109*B4+C109*C4+D109*D4+E109*E4+F109*F4)/SUM(B4:F4)</f>
        <v>-0.06247108734768556</v>
      </c>
    </row>
    <row r="110" spans="1:11" ht="12.75">
      <c r="A110" t="s">
        <v>74</v>
      </c>
      <c r="B110">
        <f>B70*10000/B62</f>
        <v>-0.44122195975025547</v>
      </c>
      <c r="C110">
        <f>C70*10000/C62</f>
        <v>-0.2128614462360443</v>
      </c>
      <c r="D110">
        <f>D70*10000/D62</f>
        <v>-0.18932907314399666</v>
      </c>
      <c r="E110">
        <f>E70*10000/E62</f>
        <v>-0.1748930002924303</v>
      </c>
      <c r="F110">
        <f>F70*10000/F62</f>
        <v>-0.42803016843423736</v>
      </c>
      <c r="G110">
        <f>AVERAGE(C110:E110)</f>
        <v>-0.1923611732241571</v>
      </c>
      <c r="H110">
        <f>STDEV(C110:E110)</f>
        <v>0.01916496660616366</v>
      </c>
      <c r="I110">
        <f>(B110*B4+C110*C4+D110*D4+E110*E4+F110*F4)/SUM(B4:F4)</f>
        <v>-0.25982994809599724</v>
      </c>
      <c r="K110">
        <f>EXP(AVERAGE(K103:K107))</f>
        <v>0.03185288326559519</v>
      </c>
    </row>
    <row r="111" spans="1:9" ht="12.75">
      <c r="A111" t="s">
        <v>75</v>
      </c>
      <c r="B111">
        <f>B71*10000/B62</f>
        <v>0.020174775590194004</v>
      </c>
      <c r="C111">
        <f>C71*10000/C62</f>
        <v>0.0015505067981444038</v>
      </c>
      <c r="D111">
        <f>D71*10000/D62</f>
        <v>-0.019647529278145295</v>
      </c>
      <c r="E111">
        <f>E71*10000/E62</f>
        <v>0.05236720312481103</v>
      </c>
      <c r="F111">
        <f>F71*10000/F62</f>
        <v>0.005740762158422844</v>
      </c>
      <c r="G111">
        <f>AVERAGE(C111:E111)</f>
        <v>0.011423393548270046</v>
      </c>
      <c r="H111">
        <f>STDEV(C111:E111)</f>
        <v>0.037008591439731356</v>
      </c>
      <c r="I111">
        <f>(B111*B4+C111*C4+D111*D4+E111*E4+F111*F4)/SUM(B4:F4)</f>
        <v>0.011943897942523792</v>
      </c>
    </row>
    <row r="112" spans="1:9" ht="12.75">
      <c r="A112" t="s">
        <v>76</v>
      </c>
      <c r="B112">
        <f>B72*10000/B62</f>
        <v>-0.041285088970703945</v>
      </c>
      <c r="C112">
        <f>C72*10000/C62</f>
        <v>-0.027079609009948623</v>
      </c>
      <c r="D112">
        <f>D72*10000/D62</f>
        <v>-0.018922021819873847</v>
      </c>
      <c r="E112">
        <f>E72*10000/E62</f>
        <v>-0.002122198559469316</v>
      </c>
      <c r="F112">
        <f>F72*10000/F62</f>
        <v>-0.017560724836005154</v>
      </c>
      <c r="G112">
        <f>AVERAGE(C112:E112)</f>
        <v>-0.016041276463097262</v>
      </c>
      <c r="H112">
        <f>STDEV(C112:E112)</f>
        <v>0.012725647506369408</v>
      </c>
      <c r="I112">
        <f>(B112*B4+C112*C4+D112*D4+E112*E4+F112*F4)/SUM(B4:F4)</f>
        <v>-0.019910518143611833</v>
      </c>
    </row>
    <row r="113" spans="1:9" ht="12.75">
      <c r="A113" t="s">
        <v>77</v>
      </c>
      <c r="B113">
        <f>B73*10000/B62</f>
        <v>-8.867823379020702E-05</v>
      </c>
      <c r="C113">
        <f>C73*10000/C62</f>
        <v>0.013008609146452244</v>
      </c>
      <c r="D113">
        <f>D73*10000/D62</f>
        <v>0.026210453649225442</v>
      </c>
      <c r="E113">
        <f>E73*10000/E62</f>
        <v>0.02184856993571104</v>
      </c>
      <c r="F113">
        <f>F73*10000/F62</f>
        <v>-0.023332856273853828</v>
      </c>
      <c r="G113">
        <f>AVERAGE(C113:E113)</f>
        <v>0.020355877577129578</v>
      </c>
      <c r="H113">
        <f>STDEV(C113:E113)</f>
        <v>0.00672631194837678</v>
      </c>
      <c r="I113">
        <f>(B113*B4+C113*C4+D113*D4+E113*E4+F113*F4)/SUM(B4:F4)</f>
        <v>0.011580240683673965</v>
      </c>
    </row>
    <row r="114" spans="1:11" ht="12.75">
      <c r="A114" t="s">
        <v>78</v>
      </c>
      <c r="B114">
        <f>B74*10000/B62</f>
        <v>-0.2064001960782181</v>
      </c>
      <c r="C114">
        <f>C74*10000/C62</f>
        <v>-0.18195184529324113</v>
      </c>
      <c r="D114">
        <f>D74*10000/D62</f>
        <v>-0.19098530152298007</v>
      </c>
      <c r="E114">
        <f>E74*10000/E62</f>
        <v>-0.19767517741121104</v>
      </c>
      <c r="F114">
        <f>F74*10000/F62</f>
        <v>-0.13504202708054408</v>
      </c>
      <c r="G114">
        <f>AVERAGE(C114:E114)</f>
        <v>-0.19020410807581076</v>
      </c>
      <c r="H114">
        <f>STDEV(C114:E114)</f>
        <v>0.007890721806300188</v>
      </c>
      <c r="I114">
        <f>(B114*B4+C114*C4+D114*D4+E114*E4+F114*F4)/SUM(B4:F4)</f>
        <v>-0.18522839668770433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0.0023492719227038725</v>
      </c>
      <c r="C115">
        <f>C75*10000/C62</f>
        <v>0.008022006073979735</v>
      </c>
      <c r="D115">
        <f>D75*10000/D62</f>
        <v>0.0005120229962009941</v>
      </c>
      <c r="E115">
        <f>E75*10000/E62</f>
        <v>-0.0014189051056878875</v>
      </c>
      <c r="F115">
        <f>F75*10000/F62</f>
        <v>0.007992067513921454</v>
      </c>
      <c r="G115">
        <f>AVERAGE(C115:E115)</f>
        <v>0.0023717079881642807</v>
      </c>
      <c r="H115">
        <f>STDEV(C115:E115)</f>
        <v>0.004987636933217312</v>
      </c>
      <c r="I115">
        <f>(B115*B4+C115*C4+D115*D4+E115*E4+F115*F4)/SUM(B4:F4)</f>
        <v>0.003115402284548297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132.95351857644178</v>
      </c>
      <c r="C122">
        <f>C82*10000/C62</f>
        <v>35.926044907738685</v>
      </c>
      <c r="D122">
        <f>D82*10000/D62</f>
        <v>-11.774699295490977</v>
      </c>
      <c r="E122">
        <f>E82*10000/E62</f>
        <v>-57.9004906261644</v>
      </c>
      <c r="F122">
        <f>F82*10000/F62</f>
        <v>-82.9490986347723</v>
      </c>
      <c r="G122">
        <f>AVERAGE(C122:E122)</f>
        <v>-11.249715004638896</v>
      </c>
      <c r="H122">
        <f>STDEV(C122:E122)</f>
        <v>46.91547078473076</v>
      </c>
      <c r="I122">
        <f>(B122*B4+C122*C4+D122*D4+E122*E4+F122*F4)/SUM(B4:F4)</f>
        <v>0.1760978667079646</v>
      </c>
    </row>
    <row r="123" spans="1:9" ht="12.75">
      <c r="A123" t="s">
        <v>82</v>
      </c>
      <c r="B123">
        <f>B83*10000/B62</f>
        <v>0.029331544605658625</v>
      </c>
      <c r="C123">
        <f>C83*10000/C62</f>
        <v>-6.83536703077315</v>
      </c>
      <c r="D123">
        <f>D83*10000/D62</f>
        <v>-5.86402369881655</v>
      </c>
      <c r="E123">
        <f>E83*10000/E62</f>
        <v>-5.533868257555302</v>
      </c>
      <c r="F123">
        <f>F83*10000/F62</f>
        <v>4.697079681467419</v>
      </c>
      <c r="G123">
        <f>AVERAGE(C123:E123)</f>
        <v>-6.077752995715001</v>
      </c>
      <c r="H123">
        <f>STDEV(C123:E123)</f>
        <v>0.6765611010370106</v>
      </c>
      <c r="I123">
        <f>(B123*B4+C123*C4+D123*D4+E123*E4+F123*F4)/SUM(B4:F4)</f>
        <v>-3.758932170610066</v>
      </c>
    </row>
    <row r="124" spans="1:9" ht="12.75">
      <c r="A124" t="s">
        <v>83</v>
      </c>
      <c r="B124">
        <f>B84*10000/B62</f>
        <v>0.7747680488736989</v>
      </c>
      <c r="C124">
        <f>C84*10000/C62</f>
        <v>-4.324157054293385</v>
      </c>
      <c r="D124">
        <f>D84*10000/D62</f>
        <v>0.1847375479925532</v>
      </c>
      <c r="E124">
        <f>E84*10000/E62</f>
        <v>0.701074785662494</v>
      </c>
      <c r="F124">
        <f>F84*10000/F62</f>
        <v>5.264561856532175</v>
      </c>
      <c r="G124">
        <f>AVERAGE(C124:E124)</f>
        <v>-1.1461149068794463</v>
      </c>
      <c r="H124">
        <f>STDEV(C124:E124)</f>
        <v>2.764347111671345</v>
      </c>
      <c r="I124">
        <f>(B124*B4+C124*C4+D124*D4+E124*E4+F124*F4)/SUM(B4:F4)</f>
        <v>-0.01547894672210919</v>
      </c>
    </row>
    <row r="125" spans="1:9" ht="12.75">
      <c r="A125" t="s">
        <v>84</v>
      </c>
      <c r="B125">
        <f>B85*10000/B62</f>
        <v>-1.6250771118834915</v>
      </c>
      <c r="C125">
        <f>C85*10000/C62</f>
        <v>-2.593338255071694</v>
      </c>
      <c r="D125">
        <f>D85*10000/D62</f>
        <v>-2.3400877935963282</v>
      </c>
      <c r="E125">
        <f>E85*10000/E62</f>
        <v>-1.339879031037898</v>
      </c>
      <c r="F125">
        <f>F85*10000/F62</f>
        <v>-0.9185487138656584</v>
      </c>
      <c r="G125">
        <f>AVERAGE(C125:E125)</f>
        <v>-2.091101693235307</v>
      </c>
      <c r="H125">
        <f>STDEV(C125:E125)</f>
        <v>0.6627862138039639</v>
      </c>
      <c r="I125">
        <f>(B125*B4+C125*C4+D125*D4+E125*E4+F125*F4)/SUM(B4:F4)</f>
        <v>-1.867575574901745</v>
      </c>
    </row>
    <row r="126" spans="1:9" ht="12.75">
      <c r="A126" t="s">
        <v>85</v>
      </c>
      <c r="B126">
        <f>B86*10000/B62</f>
        <v>0.9293150514698039</v>
      </c>
      <c r="C126">
        <f>C86*10000/C62</f>
        <v>-0.207137690983762</v>
      </c>
      <c r="D126">
        <f>D86*10000/D62</f>
        <v>-0.08476282060879972</v>
      </c>
      <c r="E126">
        <f>E86*10000/E62</f>
        <v>-0.048802318987547284</v>
      </c>
      <c r="F126">
        <f>F86*10000/F62</f>
        <v>1.4896685682738047</v>
      </c>
      <c r="G126">
        <f>AVERAGE(C126:E126)</f>
        <v>-0.11356761019336965</v>
      </c>
      <c r="H126">
        <f>STDEV(C126:E126)</f>
        <v>0.08300487596252065</v>
      </c>
      <c r="I126">
        <f>(B126*B4+C126*C4+D126*D4+E126*E4+F126*F4)/SUM(B4:F4)</f>
        <v>0.25095626229100504</v>
      </c>
    </row>
    <row r="127" spans="1:9" ht="12.75">
      <c r="A127" t="s">
        <v>86</v>
      </c>
      <c r="B127">
        <f>B87*10000/B62</f>
        <v>0.05747640896059995</v>
      </c>
      <c r="C127">
        <f>C87*10000/C62</f>
        <v>0.20354504072120475</v>
      </c>
      <c r="D127">
        <f>D87*10000/D62</f>
        <v>0.4891476196038901</v>
      </c>
      <c r="E127">
        <f>E87*10000/E62</f>
        <v>0.12697787289213203</v>
      </c>
      <c r="F127">
        <f>F87*10000/F62</f>
        <v>0.5070643597950033</v>
      </c>
      <c r="G127">
        <f>AVERAGE(C127:E127)</f>
        <v>0.27322351107240894</v>
      </c>
      <c r="H127">
        <f>STDEV(C127:E127)</f>
        <v>0.19087443066366303</v>
      </c>
      <c r="I127">
        <f>(B127*B4+C127*C4+D127*D4+E127*E4+F127*F4)/SUM(B4:F4)</f>
        <v>0.27291725911428577</v>
      </c>
    </row>
    <row r="128" spans="1:9" ht="12.75">
      <c r="A128" t="s">
        <v>87</v>
      </c>
      <c r="B128">
        <f>B88*10000/B62</f>
        <v>0.01939084301646524</v>
      </c>
      <c r="C128">
        <f>C88*10000/C62</f>
        <v>-0.12917810719534814</v>
      </c>
      <c r="D128">
        <f>D88*10000/D62</f>
        <v>0.3206079397155074</v>
      </c>
      <c r="E128">
        <f>E88*10000/E62</f>
        <v>0.021831908619857975</v>
      </c>
      <c r="F128">
        <f>F88*10000/F62</f>
        <v>0.5153647418647812</v>
      </c>
      <c r="G128">
        <f>AVERAGE(C128:E128)</f>
        <v>0.07108724704667241</v>
      </c>
      <c r="H128">
        <f>STDEV(C128:E128)</f>
        <v>0.2289026829715602</v>
      </c>
      <c r="I128">
        <f>(B128*B4+C128*C4+D128*D4+E128*E4+F128*F4)/SUM(B4:F4)</f>
        <v>0.12257045267611048</v>
      </c>
    </row>
    <row r="129" spans="1:9" ht="12.75">
      <c r="A129" t="s">
        <v>88</v>
      </c>
      <c r="B129">
        <f>B89*10000/B62</f>
        <v>0.0011888964808965054</v>
      </c>
      <c r="C129">
        <f>C89*10000/C62</f>
        <v>-0.04193964662878849</v>
      </c>
      <c r="D129">
        <f>D89*10000/D62</f>
        <v>-0.01176028597882819</v>
      </c>
      <c r="E129">
        <f>E89*10000/E62</f>
        <v>0.036887068241339006</v>
      </c>
      <c r="F129">
        <f>F89*10000/F62</f>
        <v>0.020247145224030545</v>
      </c>
      <c r="G129">
        <f>AVERAGE(C129:E129)</f>
        <v>-0.005604288122092557</v>
      </c>
      <c r="H129">
        <f>STDEV(C129:E129)</f>
        <v>0.03977228905297248</v>
      </c>
      <c r="I129">
        <f>(B129*B4+C129*C4+D129*D4+E129*E4+F129*F4)/SUM(B4:F4)</f>
        <v>-0.001181902502839666</v>
      </c>
    </row>
    <row r="130" spans="1:9" ht="12.75">
      <c r="A130" t="s">
        <v>89</v>
      </c>
      <c r="B130">
        <f>B90*10000/B62</f>
        <v>-0.000549919990579014</v>
      </c>
      <c r="C130">
        <f>C90*10000/C62</f>
        <v>0.002458497927023767</v>
      </c>
      <c r="D130">
        <f>D90*10000/D62</f>
        <v>-0.03592513833118053</v>
      </c>
      <c r="E130">
        <f>E90*10000/E62</f>
        <v>0.07708691804012788</v>
      </c>
      <c r="F130">
        <f>F90*10000/F62</f>
        <v>0.36166245444874284</v>
      </c>
      <c r="G130">
        <f>AVERAGE(C130:E130)</f>
        <v>0.014540092545323706</v>
      </c>
      <c r="H130">
        <f>STDEV(C130:E130)</f>
        <v>0.05746655477500498</v>
      </c>
      <c r="I130">
        <f>(B130*B4+C130*C4+D130*D4+E130*E4+F130*F4)/SUM(B4:F4)</f>
        <v>0.05847244710974398</v>
      </c>
    </row>
    <row r="131" spans="1:9" ht="12.75">
      <c r="A131" t="s">
        <v>90</v>
      </c>
      <c r="B131">
        <f>B91*10000/B62</f>
        <v>-0.041480280728066705</v>
      </c>
      <c r="C131">
        <f>C91*10000/C62</f>
        <v>0.004254953993603867</v>
      </c>
      <c r="D131">
        <f>D91*10000/D62</f>
        <v>0.04517526462760162</v>
      </c>
      <c r="E131">
        <f>E91*10000/E62</f>
        <v>0.044113695286224705</v>
      </c>
      <c r="F131">
        <f>F91*10000/F62</f>
        <v>0.038111852599840776</v>
      </c>
      <c r="G131">
        <f>AVERAGE(C131:E131)</f>
        <v>0.031181304635810064</v>
      </c>
      <c r="H131">
        <f>STDEV(C131:E131)</f>
        <v>0.023324943762995796</v>
      </c>
      <c r="I131">
        <f>(B131*B4+C131*C4+D131*D4+E131*E4+F131*F4)/SUM(B4:F4)</f>
        <v>0.021543108390827913</v>
      </c>
    </row>
    <row r="132" spans="1:9" ht="12.75">
      <c r="A132" t="s">
        <v>91</v>
      </c>
      <c r="B132">
        <f>B92*10000/B62</f>
        <v>0.013859731477565241</v>
      </c>
      <c r="C132">
        <f>C92*10000/C62</f>
        <v>0.02970556507239796</v>
      </c>
      <c r="D132">
        <f>D92*10000/D62</f>
        <v>0.06607245989440125</v>
      </c>
      <c r="E132">
        <f>E92*10000/E62</f>
        <v>-0.014012459690881692</v>
      </c>
      <c r="F132">
        <f>F92*10000/F62</f>
        <v>0.0307394298828554</v>
      </c>
      <c r="G132">
        <f>AVERAGE(C132:E132)</f>
        <v>0.027255188425305842</v>
      </c>
      <c r="H132">
        <f>STDEV(C132:E132)</f>
        <v>0.040098651417844085</v>
      </c>
      <c r="I132">
        <f>(B132*B4+C132*C4+D132*D4+E132*E4+F132*F4)/SUM(B4:F4)</f>
        <v>0.025766865480874267</v>
      </c>
    </row>
    <row r="133" spans="1:9" ht="12.75">
      <c r="A133" t="s">
        <v>92</v>
      </c>
      <c r="B133">
        <f>B93*10000/B62</f>
        <v>0.09443478944286576</v>
      </c>
      <c r="C133">
        <f>C93*10000/C62</f>
        <v>0.10804079644980347</v>
      </c>
      <c r="D133">
        <f>D93*10000/D62</f>
        <v>0.10360210249157376</v>
      </c>
      <c r="E133">
        <f>E93*10000/E62</f>
        <v>0.0859450346547924</v>
      </c>
      <c r="F133">
        <f>F93*10000/F62</f>
        <v>0.03687131953610211</v>
      </c>
      <c r="G133">
        <f>AVERAGE(C133:E133)</f>
        <v>0.09919597786538988</v>
      </c>
      <c r="H133">
        <f>STDEV(C133:E133)</f>
        <v>0.011688289994330319</v>
      </c>
      <c r="I133">
        <f>(B133*B4+C133*C4+D133*D4+E133*E4+F133*F4)/SUM(B4:F4)</f>
        <v>0.0902232519075787</v>
      </c>
    </row>
    <row r="134" spans="1:9" ht="12.75">
      <c r="A134" t="s">
        <v>93</v>
      </c>
      <c r="B134">
        <f>B94*10000/B62</f>
        <v>-0.018948288002453094</v>
      </c>
      <c r="C134">
        <f>C94*10000/C62</f>
        <v>0.0025748121075092807</v>
      </c>
      <c r="D134">
        <f>D94*10000/D62</f>
        <v>-0.006218313149056993</v>
      </c>
      <c r="E134">
        <f>E94*10000/E62</f>
        <v>0.01180771889672068</v>
      </c>
      <c r="F134">
        <f>F94*10000/F62</f>
        <v>-0.01955784113684169</v>
      </c>
      <c r="G134">
        <f>AVERAGE(C134:E134)</f>
        <v>0.0027214059517243227</v>
      </c>
      <c r="H134">
        <f>STDEV(C134:E134)</f>
        <v>0.009013910091920277</v>
      </c>
      <c r="I134">
        <f>(B134*B4+C134*C4+D134*D4+E134*E4+F134*F4)/SUM(B4:F4)</f>
        <v>-0.00338589366825363</v>
      </c>
    </row>
    <row r="135" spans="1:9" ht="12.75">
      <c r="A135" t="s">
        <v>94</v>
      </c>
      <c r="B135">
        <f>B95*10000/B62</f>
        <v>-0.0047339978593327215</v>
      </c>
      <c r="C135">
        <f>C95*10000/C62</f>
        <v>-0.0114598786767886</v>
      </c>
      <c r="D135">
        <f>D95*10000/D62</f>
        <v>-0.010334383776573577</v>
      </c>
      <c r="E135">
        <f>E95*10000/E62</f>
        <v>-0.005163770466833724</v>
      </c>
      <c r="F135">
        <f>F95*10000/F62</f>
        <v>0.005148860715207283</v>
      </c>
      <c r="G135">
        <f>AVERAGE(C135:E135)</f>
        <v>-0.008986010973398633</v>
      </c>
      <c r="H135">
        <f>STDEV(C135:E135)</f>
        <v>0.0033576519414795997</v>
      </c>
      <c r="I135">
        <f>(B135*B4+C135*C4+D135*D4+E135*E4+F135*F4)/SUM(B4:F4)</f>
        <v>-0.006490106372637637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2006-01-25T11:26:16Z</cp:lastPrinted>
  <dcterms:created xsi:type="dcterms:W3CDTF">2006-01-25T11:26:16Z</dcterms:created>
  <dcterms:modified xsi:type="dcterms:W3CDTF">2006-01-25T14:05:16Z</dcterms:modified>
  <cp:category/>
  <cp:version/>
  <cp:contentType/>
  <cp:contentStatus/>
</cp:coreProperties>
</file>