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<sst xmlns="http://schemas.openxmlformats.org/spreadsheetml/2006/main" count="204" uniqueCount="98">
  <si>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26/01/2006       10:09:13</t>
  </si>
  <si>
    <t>LISSNER</t>
  </si>
  <si>
    <t>HCMQAP792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</si>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</sst>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872255"/>
        <c:axId val="21836244"/>
      </c:lineChart>
      <c:catAx>
        <c:axId val="19872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36244"/>
        <c:crosses val="autoZero"/>
        <c:auto val="1"/>
        <c:lblOffset val="100"/>
        <c:noMultiLvlLbl val="0"/>
      </c:catAx>
      <c:valAx>
        <c:axId val="21836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722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-0.003754</v>
      </c>
      <c r="D4" s="12">
        <v>-0.003752</v>
      </c>
      <c r="E4" s="12">
        <v>-0.003754</v>
      </c>
      <c r="F4" s="24">
        <v>-0.002074</v>
      </c>
      <c r="G4" s="34">
        <v>-0.011697</v>
      </c>
    </row>
    <row r="5" spans="1:7" ht="12.75" thickBot="1">
      <c r="A5" s="44" t="s">
        <v>13</v>
      </c>
      <c r="B5" s="45">
        <v>8.664869</v>
      </c>
      <c r="C5" s="46">
        <v>4.804631</v>
      </c>
      <c r="D5" s="46">
        <v>-0.666028</v>
      </c>
      <c r="E5" s="46">
        <v>-4.657042</v>
      </c>
      <c r="F5" s="47">
        <v>-8.50595</v>
      </c>
      <c r="G5" s="48">
        <v>7.886891</v>
      </c>
    </row>
    <row r="6" spans="1:7" ht="12.75" thickTop="1">
      <c r="A6" s="6" t="s">
        <v>14</v>
      </c>
      <c r="B6" s="39">
        <v>7.717829</v>
      </c>
      <c r="C6" s="40">
        <v>-40.55319</v>
      </c>
      <c r="D6" s="40">
        <v>95.76813</v>
      </c>
      <c r="E6" s="40">
        <v>-75.88128</v>
      </c>
      <c r="F6" s="41">
        <v>29.07878</v>
      </c>
      <c r="G6" s="42">
        <v>0.0003974558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2.922723</v>
      </c>
      <c r="C8" s="13">
        <v>-1.340826</v>
      </c>
      <c r="D8" s="13">
        <v>1.59369</v>
      </c>
      <c r="E8" s="13">
        <v>0.7241067</v>
      </c>
      <c r="F8" s="25">
        <v>-7.270539</v>
      </c>
      <c r="G8" s="35">
        <v>-0.3073861</v>
      </c>
    </row>
    <row r="9" spans="1:7" ht="12">
      <c r="A9" s="20" t="s">
        <v>17</v>
      </c>
      <c r="B9" s="29">
        <v>0.1270228</v>
      </c>
      <c r="C9" s="13">
        <v>0.1212749</v>
      </c>
      <c r="D9" s="13">
        <v>0.03720307</v>
      </c>
      <c r="E9" s="13">
        <v>0.1247492</v>
      </c>
      <c r="F9" s="25">
        <v>-0.7262306</v>
      </c>
      <c r="G9" s="35">
        <v>-0.009933996</v>
      </c>
    </row>
    <row r="10" spans="1:7" ht="12">
      <c r="A10" s="20" t="s">
        <v>18</v>
      </c>
      <c r="B10" s="29">
        <v>-0.8390724</v>
      </c>
      <c r="C10" s="13">
        <v>0.6236846</v>
      </c>
      <c r="D10" s="13">
        <v>0.08011942</v>
      </c>
      <c r="E10" s="13">
        <v>0.2468837</v>
      </c>
      <c r="F10" s="25">
        <v>1.084779</v>
      </c>
      <c r="G10" s="35">
        <v>0.2512076</v>
      </c>
    </row>
    <row r="11" spans="1:7" ht="12">
      <c r="A11" s="21" t="s">
        <v>19</v>
      </c>
      <c r="B11" s="31">
        <v>0.9597537</v>
      </c>
      <c r="C11" s="15">
        <v>0.2568468</v>
      </c>
      <c r="D11" s="15">
        <v>1.44235</v>
      </c>
      <c r="E11" s="15">
        <v>0.07465335</v>
      </c>
      <c r="F11" s="27">
        <v>11.30555</v>
      </c>
      <c r="G11" s="37">
        <v>2.069096</v>
      </c>
    </row>
    <row r="12" spans="1:7" ht="12">
      <c r="A12" s="20" t="s">
        <v>20</v>
      </c>
      <c r="B12" s="29">
        <v>-0.2525332</v>
      </c>
      <c r="C12" s="13">
        <v>-0.3513406</v>
      </c>
      <c r="D12" s="13">
        <v>0.009433653</v>
      </c>
      <c r="E12" s="13">
        <v>-0.03478555</v>
      </c>
      <c r="F12" s="25">
        <v>-0.4682859</v>
      </c>
      <c r="G12" s="35">
        <v>-0.1895728</v>
      </c>
    </row>
    <row r="13" spans="1:7" ht="12">
      <c r="A13" s="20" t="s">
        <v>21</v>
      </c>
      <c r="B13" s="29">
        <v>0.07724892</v>
      </c>
      <c r="C13" s="13">
        <v>-0.1566936</v>
      </c>
      <c r="D13" s="13">
        <v>0.004503401</v>
      </c>
      <c r="E13" s="13">
        <v>-0.06937534</v>
      </c>
      <c r="F13" s="25">
        <v>-0.1274047</v>
      </c>
      <c r="G13" s="35">
        <v>-0.05904596</v>
      </c>
    </row>
    <row r="14" spans="1:7" ht="12">
      <c r="A14" s="20" t="s">
        <v>22</v>
      </c>
      <c r="B14" s="29">
        <v>-0.1150099</v>
      </c>
      <c r="C14" s="13">
        <v>0.02983012</v>
      </c>
      <c r="D14" s="13">
        <v>0.03329546</v>
      </c>
      <c r="E14" s="13">
        <v>0.06080048</v>
      </c>
      <c r="F14" s="25">
        <v>0.03694664</v>
      </c>
      <c r="G14" s="35">
        <v>0.01804003</v>
      </c>
    </row>
    <row r="15" spans="1:7" ht="12">
      <c r="A15" s="21" t="s">
        <v>23</v>
      </c>
      <c r="B15" s="31">
        <v>-0.5637209</v>
      </c>
      <c r="C15" s="15">
        <v>-0.2748477</v>
      </c>
      <c r="D15" s="15">
        <v>-0.2021373</v>
      </c>
      <c r="E15" s="15">
        <v>-0.2762902</v>
      </c>
      <c r="F15" s="27">
        <v>-0.4998435</v>
      </c>
      <c r="G15" s="37">
        <v>-0.3295482</v>
      </c>
    </row>
    <row r="16" spans="1:7" ht="12">
      <c r="A16" s="20" t="s">
        <v>24</v>
      </c>
      <c r="B16" s="29">
        <v>-0.01176644</v>
      </c>
      <c r="C16" s="13">
        <v>-0.01370116</v>
      </c>
      <c r="D16" s="13">
        <v>-0.01948524</v>
      </c>
      <c r="E16" s="13">
        <v>0.004447284</v>
      </c>
      <c r="F16" s="25">
        <v>-0.01651309</v>
      </c>
      <c r="G16" s="35">
        <v>-0.01081755</v>
      </c>
    </row>
    <row r="17" spans="1:7" ht="12">
      <c r="A17" s="20" t="s">
        <v>25</v>
      </c>
      <c r="B17" s="29">
        <v>-0.02786264</v>
      </c>
      <c r="C17" s="13">
        <v>-0.01988534</v>
      </c>
      <c r="D17" s="13">
        <v>-0.02063902</v>
      </c>
      <c r="E17" s="13">
        <v>-0.03453165</v>
      </c>
      <c r="F17" s="25">
        <v>-0.04606437</v>
      </c>
      <c r="G17" s="35">
        <v>-0.02822979</v>
      </c>
    </row>
    <row r="18" spans="1:7" ht="12">
      <c r="A18" s="20" t="s">
        <v>26</v>
      </c>
      <c r="B18" s="29">
        <v>0.01165402</v>
      </c>
      <c r="C18" s="13">
        <v>0.02300782</v>
      </c>
      <c r="D18" s="13">
        <v>-0.004870097</v>
      </c>
      <c r="E18" s="13">
        <v>0.02962948</v>
      </c>
      <c r="F18" s="25">
        <v>0.006934848</v>
      </c>
      <c r="G18" s="35">
        <v>0.01411287</v>
      </c>
    </row>
    <row r="19" spans="1:7" ht="12">
      <c r="A19" s="21" t="s">
        <v>27</v>
      </c>
      <c r="B19" s="31">
        <v>-0.2002721</v>
      </c>
      <c r="C19" s="15">
        <v>-0.1859037</v>
      </c>
      <c r="D19" s="15">
        <v>-0.1962591</v>
      </c>
      <c r="E19" s="15">
        <v>-0.1742682</v>
      </c>
      <c r="F19" s="27">
        <v>-0.1372127</v>
      </c>
      <c r="G19" s="37">
        <v>-0.1812067</v>
      </c>
    </row>
    <row r="20" spans="1:7" ht="12.75" thickBot="1">
      <c r="A20" s="44" t="s">
        <v>28</v>
      </c>
      <c r="B20" s="45">
        <v>0.003867568</v>
      </c>
      <c r="C20" s="46">
        <v>6.044836E-05</v>
      </c>
      <c r="D20" s="46">
        <v>-0.0005103807</v>
      </c>
      <c r="E20" s="46">
        <v>-0.002296316</v>
      </c>
      <c r="F20" s="47">
        <v>-0.0107202</v>
      </c>
      <c r="G20" s="48">
        <v>-0.001524747</v>
      </c>
    </row>
    <row r="21" spans="1:7" ht="12.75" thickTop="1">
      <c r="A21" s="6" t="s">
        <v>29</v>
      </c>
      <c r="B21" s="39">
        <v>-42.49847</v>
      </c>
      <c r="C21" s="40">
        <v>34.07382</v>
      </c>
      <c r="D21" s="40">
        <v>-22.0465</v>
      </c>
      <c r="E21" s="40">
        <v>-13.12711</v>
      </c>
      <c r="F21" s="41">
        <v>48.42958</v>
      </c>
      <c r="G21" s="43">
        <v>0.007141769</v>
      </c>
    </row>
    <row r="22" spans="1:7" ht="12">
      <c r="A22" s="20" t="s">
        <v>30</v>
      </c>
      <c r="B22" s="29">
        <v>173.3147</v>
      </c>
      <c r="C22" s="13">
        <v>96.09558</v>
      </c>
      <c r="D22" s="13">
        <v>-13.32056</v>
      </c>
      <c r="E22" s="13">
        <v>-93.14353</v>
      </c>
      <c r="F22" s="25">
        <v>-170.1354</v>
      </c>
      <c r="G22" s="36">
        <v>0</v>
      </c>
    </row>
    <row r="23" spans="1:7" ht="12">
      <c r="A23" s="20" t="s">
        <v>31</v>
      </c>
      <c r="B23" s="29">
        <v>2.673323</v>
      </c>
      <c r="C23" s="13">
        <v>0.2959564</v>
      </c>
      <c r="D23" s="13">
        <v>0.2317904</v>
      </c>
      <c r="E23" s="13">
        <v>-2.728506</v>
      </c>
      <c r="F23" s="25">
        <v>2.873043</v>
      </c>
      <c r="G23" s="35">
        <v>0.2402863</v>
      </c>
    </row>
    <row r="24" spans="1:7" ht="12">
      <c r="A24" s="20" t="s">
        <v>32</v>
      </c>
      <c r="B24" s="29">
        <v>0.1299561</v>
      </c>
      <c r="C24" s="13">
        <v>3.866792</v>
      </c>
      <c r="D24" s="13">
        <v>1.663811</v>
      </c>
      <c r="E24" s="13">
        <v>0.8844026</v>
      </c>
      <c r="F24" s="25">
        <v>3.736026</v>
      </c>
      <c r="G24" s="35">
        <v>2.059241</v>
      </c>
    </row>
    <row r="25" spans="1:7" ht="12">
      <c r="A25" s="20" t="s">
        <v>33</v>
      </c>
      <c r="B25" s="29">
        <v>0.6264377</v>
      </c>
      <c r="C25" s="13">
        <v>-0.7487986</v>
      </c>
      <c r="D25" s="13">
        <v>-0.03472035</v>
      </c>
      <c r="E25" s="13">
        <v>-1.008189</v>
      </c>
      <c r="F25" s="25">
        <v>-1.424208</v>
      </c>
      <c r="G25" s="35">
        <v>-0.5296305</v>
      </c>
    </row>
    <row r="26" spans="1:7" ht="12">
      <c r="A26" s="21" t="s">
        <v>34</v>
      </c>
      <c r="B26" s="31">
        <v>-0.0788593</v>
      </c>
      <c r="C26" s="15">
        <v>0.05951307</v>
      </c>
      <c r="D26" s="15">
        <v>0.03731715</v>
      </c>
      <c r="E26" s="15">
        <v>0.07747238</v>
      </c>
      <c r="F26" s="27">
        <v>0.8441873</v>
      </c>
      <c r="G26" s="37">
        <v>0.1427045</v>
      </c>
    </row>
    <row r="27" spans="1:7" ht="12">
      <c r="A27" s="20" t="s">
        <v>35</v>
      </c>
      <c r="B27" s="29">
        <v>-0.05598539</v>
      </c>
      <c r="C27" s="13">
        <v>-0.1845943</v>
      </c>
      <c r="D27" s="13">
        <v>-0.1242724</v>
      </c>
      <c r="E27" s="13">
        <v>-0.2617657</v>
      </c>
      <c r="F27" s="25">
        <v>0.1695396</v>
      </c>
      <c r="G27" s="35">
        <v>-0.1229055</v>
      </c>
    </row>
    <row r="28" spans="1:7" ht="12">
      <c r="A28" s="20" t="s">
        <v>36</v>
      </c>
      <c r="B28" s="29">
        <v>-0.01375128</v>
      </c>
      <c r="C28" s="13">
        <v>0.389359</v>
      </c>
      <c r="D28" s="13">
        <v>0.2728084</v>
      </c>
      <c r="E28" s="13">
        <v>0.0618895</v>
      </c>
      <c r="F28" s="25">
        <v>0.2140479</v>
      </c>
      <c r="G28" s="35">
        <v>0.2006861</v>
      </c>
    </row>
    <row r="29" spans="1:7" ht="12">
      <c r="A29" s="20" t="s">
        <v>37</v>
      </c>
      <c r="B29" s="29">
        <v>0.00615252</v>
      </c>
      <c r="C29" s="13">
        <v>-0.04351218</v>
      </c>
      <c r="D29" s="13">
        <v>0.06387066</v>
      </c>
      <c r="E29" s="13">
        <v>0.08026403</v>
      </c>
      <c r="F29" s="25">
        <v>-0.03053812</v>
      </c>
      <c r="G29" s="35">
        <v>0.02104355</v>
      </c>
    </row>
    <row r="30" spans="1:7" ht="12">
      <c r="A30" s="21" t="s">
        <v>38</v>
      </c>
      <c r="B30" s="31">
        <v>-0.06448849</v>
      </c>
      <c r="C30" s="15">
        <v>-0.0526727</v>
      </c>
      <c r="D30" s="15">
        <v>-0.01303651</v>
      </c>
      <c r="E30" s="15">
        <v>-0.03194856</v>
      </c>
      <c r="F30" s="27">
        <v>0.2732646</v>
      </c>
      <c r="G30" s="37">
        <v>0.003474128</v>
      </c>
    </row>
    <row r="31" spans="1:7" ht="12">
      <c r="A31" s="20" t="s">
        <v>39</v>
      </c>
      <c r="B31" s="29">
        <v>-0.04138892</v>
      </c>
      <c r="C31" s="13">
        <v>-0.03676237</v>
      </c>
      <c r="D31" s="13">
        <v>0.01751888</v>
      </c>
      <c r="E31" s="13">
        <v>-0.005250725</v>
      </c>
      <c r="F31" s="25">
        <v>0.07163951</v>
      </c>
      <c r="G31" s="35">
        <v>-0.002380163</v>
      </c>
    </row>
    <row r="32" spans="1:7" ht="12">
      <c r="A32" s="20" t="s">
        <v>40</v>
      </c>
      <c r="B32" s="29">
        <v>-0.0118406</v>
      </c>
      <c r="C32" s="13">
        <v>0.02834451</v>
      </c>
      <c r="D32" s="13">
        <v>0.03492692</v>
      </c>
      <c r="E32" s="13">
        <v>0.002643823</v>
      </c>
      <c r="F32" s="25">
        <v>-0.002375987</v>
      </c>
      <c r="G32" s="35">
        <v>0.01382562</v>
      </c>
    </row>
    <row r="33" spans="1:7" ht="12">
      <c r="A33" s="20" t="s">
        <v>41</v>
      </c>
      <c r="B33" s="29">
        <v>0.1048357</v>
      </c>
      <c r="C33" s="13">
        <v>0.08119129</v>
      </c>
      <c r="D33" s="13">
        <v>0.0908795</v>
      </c>
      <c r="E33" s="13">
        <v>0.08013912</v>
      </c>
      <c r="F33" s="25">
        <v>0.05877776</v>
      </c>
      <c r="G33" s="35">
        <v>0.08372047</v>
      </c>
    </row>
    <row r="34" spans="1:7" ht="12">
      <c r="A34" s="21" t="s">
        <v>42</v>
      </c>
      <c r="B34" s="31">
        <v>-0.0318044</v>
      </c>
      <c r="C34" s="15">
        <v>-0.01578077</v>
      </c>
      <c r="D34" s="15">
        <v>-5.454923E-05</v>
      </c>
      <c r="E34" s="15">
        <v>0.01358335</v>
      </c>
      <c r="F34" s="27">
        <v>-0.0006160214</v>
      </c>
      <c r="G34" s="37">
        <v>-0.005234719</v>
      </c>
    </row>
    <row r="35" spans="1:7" ht="12.75" thickBot="1">
      <c r="A35" s="22" t="s">
        <v>43</v>
      </c>
      <c r="B35" s="32">
        <v>-0.001966215</v>
      </c>
      <c r="C35" s="16">
        <v>-0.005425445</v>
      </c>
      <c r="D35" s="16">
        <v>0.001922252</v>
      </c>
      <c r="E35" s="16">
        <v>0.00039771</v>
      </c>
      <c r="F35" s="28">
        <v>0.004442243</v>
      </c>
      <c r="G35" s="38">
        <v>-0.0004423476</v>
      </c>
    </row>
    <row r="36" spans="1:7" ht="12">
      <c r="A36" s="4" t="s">
        <v>44</v>
      </c>
      <c r="B36" s="3">
        <v>20.24841</v>
      </c>
      <c r="C36" s="3">
        <v>20.24231</v>
      </c>
      <c r="D36" s="3">
        <v>20.24841</v>
      </c>
      <c r="E36" s="3">
        <v>20.24536</v>
      </c>
      <c r="F36" s="3">
        <v>20.25147</v>
      </c>
      <c r="G36" s="3"/>
    </row>
    <row r="37" spans="1:6" ht="12">
      <c r="A37" s="4" t="s">
        <v>45</v>
      </c>
      <c r="B37" s="2">
        <v>-0.2298991</v>
      </c>
      <c r="C37" s="2">
        <v>-0.1927694</v>
      </c>
      <c r="D37" s="2">
        <v>-0.1749675</v>
      </c>
      <c r="E37" s="2">
        <v>-0.1637777</v>
      </c>
      <c r="F37" s="2">
        <v>-0.1561483</v>
      </c>
    </row>
    <row r="38" spans="1:7" ht="12">
      <c r="A38" s="4" t="s">
        <v>53</v>
      </c>
      <c r="B38" s="2">
        <v>-1.186459E-05</v>
      </c>
      <c r="C38" s="2">
        <v>6.837747E-05</v>
      </c>
      <c r="D38" s="2">
        <v>-0.0001628554</v>
      </c>
      <c r="E38" s="2">
        <v>0.0001287792</v>
      </c>
      <c r="F38" s="2">
        <v>-4.80193E-05</v>
      </c>
      <c r="G38" s="2">
        <v>0.0001820952</v>
      </c>
    </row>
    <row r="39" spans="1:7" ht="12.75" thickBot="1">
      <c r="A39" s="4" t="s">
        <v>54</v>
      </c>
      <c r="B39" s="2">
        <v>7.245302E-05</v>
      </c>
      <c r="C39" s="2">
        <v>-5.858256E-05</v>
      </c>
      <c r="D39" s="2">
        <v>3.726211E-05</v>
      </c>
      <c r="E39" s="2">
        <v>2.351558E-05</v>
      </c>
      <c r="F39" s="2">
        <v>-8.314726E-05</v>
      </c>
      <c r="G39" s="2">
        <v>0.000831938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3.116504</v>
      </c>
      <c r="F40" s="17" t="s">
        <v>48</v>
      </c>
      <c r="G40" s="8">
        <v>55.015207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0.003754</v>
      </c>
      <c r="D4">
        <v>0.003752</v>
      </c>
      <c r="E4">
        <v>0.003754</v>
      </c>
      <c r="F4">
        <v>0.002074</v>
      </c>
      <c r="G4">
        <v>0.011697</v>
      </c>
    </row>
    <row r="5" spans="1:7" ht="12.75">
      <c r="A5" t="s">
        <v>13</v>
      </c>
      <c r="B5">
        <v>8.664869</v>
      </c>
      <c r="C5">
        <v>4.804631</v>
      </c>
      <c r="D5">
        <v>-0.666028</v>
      </c>
      <c r="E5">
        <v>-4.657042</v>
      </c>
      <c r="F5">
        <v>-8.50595</v>
      </c>
      <c r="G5">
        <v>7.886891</v>
      </c>
    </row>
    <row r="6" spans="1:7" ht="12.75">
      <c r="A6" t="s">
        <v>14</v>
      </c>
      <c r="B6" s="49">
        <v>7.717829</v>
      </c>
      <c r="C6" s="49">
        <v>-40.55319</v>
      </c>
      <c r="D6" s="49">
        <v>95.76813</v>
      </c>
      <c r="E6" s="49">
        <v>-75.88128</v>
      </c>
      <c r="F6" s="49">
        <v>29.07878</v>
      </c>
      <c r="G6" s="49">
        <v>0.0003974558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2.922723</v>
      </c>
      <c r="C8" s="49">
        <v>-1.340826</v>
      </c>
      <c r="D8" s="49">
        <v>1.59369</v>
      </c>
      <c r="E8" s="49">
        <v>0.7241067</v>
      </c>
      <c r="F8" s="49">
        <v>-7.270539</v>
      </c>
      <c r="G8" s="49">
        <v>-0.3073861</v>
      </c>
    </row>
    <row r="9" spans="1:7" ht="12.75">
      <c r="A9" t="s">
        <v>17</v>
      </c>
      <c r="B9" s="49">
        <v>0.1270228</v>
      </c>
      <c r="C9" s="49">
        <v>0.1212749</v>
      </c>
      <c r="D9" s="49">
        <v>0.03720307</v>
      </c>
      <c r="E9" s="49">
        <v>0.1247492</v>
      </c>
      <c r="F9" s="49">
        <v>-0.7262306</v>
      </c>
      <c r="G9" s="49">
        <v>-0.009933996</v>
      </c>
    </row>
    <row r="10" spans="1:7" ht="12.75">
      <c r="A10" t="s">
        <v>18</v>
      </c>
      <c r="B10" s="49">
        <v>-0.8390724</v>
      </c>
      <c r="C10" s="49">
        <v>0.6236846</v>
      </c>
      <c r="D10" s="49">
        <v>0.08011942</v>
      </c>
      <c r="E10" s="49">
        <v>0.2468837</v>
      </c>
      <c r="F10" s="49">
        <v>1.084779</v>
      </c>
      <c r="G10" s="49">
        <v>0.2512076</v>
      </c>
    </row>
    <row r="11" spans="1:7" ht="12.75">
      <c r="A11" t="s">
        <v>19</v>
      </c>
      <c r="B11" s="49">
        <v>0.9597537</v>
      </c>
      <c r="C11" s="49">
        <v>0.2568468</v>
      </c>
      <c r="D11" s="49">
        <v>1.44235</v>
      </c>
      <c r="E11" s="49">
        <v>0.07465335</v>
      </c>
      <c r="F11" s="49">
        <v>11.30555</v>
      </c>
      <c r="G11" s="49">
        <v>2.069096</v>
      </c>
    </row>
    <row r="12" spans="1:7" ht="12.75">
      <c r="A12" t="s">
        <v>20</v>
      </c>
      <c r="B12" s="49">
        <v>-0.2525332</v>
      </c>
      <c r="C12" s="49">
        <v>-0.3513406</v>
      </c>
      <c r="D12" s="49">
        <v>0.009433653</v>
      </c>
      <c r="E12" s="49">
        <v>-0.03478555</v>
      </c>
      <c r="F12" s="49">
        <v>-0.4682859</v>
      </c>
      <c r="G12" s="49">
        <v>-0.1895728</v>
      </c>
    </row>
    <row r="13" spans="1:7" ht="12.75">
      <c r="A13" t="s">
        <v>21</v>
      </c>
      <c r="B13" s="49">
        <v>0.07724892</v>
      </c>
      <c r="C13" s="49">
        <v>-0.1566936</v>
      </c>
      <c r="D13" s="49">
        <v>0.004503401</v>
      </c>
      <c r="E13" s="49">
        <v>-0.06937534</v>
      </c>
      <c r="F13" s="49">
        <v>-0.1274047</v>
      </c>
      <c r="G13" s="49">
        <v>-0.05904596</v>
      </c>
    </row>
    <row r="14" spans="1:7" ht="12.75">
      <c r="A14" t="s">
        <v>22</v>
      </c>
      <c r="B14" s="49">
        <v>-0.1150099</v>
      </c>
      <c r="C14" s="49">
        <v>0.02983012</v>
      </c>
      <c r="D14" s="49">
        <v>0.03329546</v>
      </c>
      <c r="E14" s="49">
        <v>0.06080048</v>
      </c>
      <c r="F14" s="49">
        <v>0.03694664</v>
      </c>
      <c r="G14" s="49">
        <v>0.01804003</v>
      </c>
    </row>
    <row r="15" spans="1:7" ht="12.75">
      <c r="A15" t="s">
        <v>23</v>
      </c>
      <c r="B15" s="49">
        <v>-0.5637209</v>
      </c>
      <c r="C15" s="49">
        <v>-0.2748477</v>
      </c>
      <c r="D15" s="49">
        <v>-0.2021373</v>
      </c>
      <c r="E15" s="49">
        <v>-0.2762902</v>
      </c>
      <c r="F15" s="49">
        <v>-0.4998435</v>
      </c>
      <c r="G15" s="49">
        <v>-0.3295482</v>
      </c>
    </row>
    <row r="16" spans="1:7" ht="12.75">
      <c r="A16" t="s">
        <v>24</v>
      </c>
      <c r="B16" s="49">
        <v>-0.01176644</v>
      </c>
      <c r="C16" s="49">
        <v>-0.01370116</v>
      </c>
      <c r="D16" s="49">
        <v>-0.01948524</v>
      </c>
      <c r="E16" s="49">
        <v>0.004447284</v>
      </c>
      <c r="F16" s="49">
        <v>-0.01651309</v>
      </c>
      <c r="G16" s="49">
        <v>-0.01081755</v>
      </c>
    </row>
    <row r="17" spans="1:7" ht="12.75">
      <c r="A17" t="s">
        <v>25</v>
      </c>
      <c r="B17" s="49">
        <v>-0.02786264</v>
      </c>
      <c r="C17" s="49">
        <v>-0.01988534</v>
      </c>
      <c r="D17" s="49">
        <v>-0.02063902</v>
      </c>
      <c r="E17" s="49">
        <v>-0.03453165</v>
      </c>
      <c r="F17" s="49">
        <v>-0.04606437</v>
      </c>
      <c r="G17" s="49">
        <v>-0.02822979</v>
      </c>
    </row>
    <row r="18" spans="1:7" ht="12.75">
      <c r="A18" t="s">
        <v>26</v>
      </c>
      <c r="B18" s="49">
        <v>0.01165402</v>
      </c>
      <c r="C18" s="49">
        <v>0.02300782</v>
      </c>
      <c r="D18" s="49">
        <v>-0.004870097</v>
      </c>
      <c r="E18" s="49">
        <v>0.02962948</v>
      </c>
      <c r="F18" s="49">
        <v>0.006934848</v>
      </c>
      <c r="G18" s="49">
        <v>0.01411287</v>
      </c>
    </row>
    <row r="19" spans="1:7" ht="12.75">
      <c r="A19" t="s">
        <v>27</v>
      </c>
      <c r="B19" s="49">
        <v>-0.2002721</v>
      </c>
      <c r="C19" s="49">
        <v>-0.1859037</v>
      </c>
      <c r="D19" s="49">
        <v>-0.1962591</v>
      </c>
      <c r="E19" s="49">
        <v>-0.1742682</v>
      </c>
      <c r="F19" s="49">
        <v>-0.1372127</v>
      </c>
      <c r="G19" s="49">
        <v>-0.1812067</v>
      </c>
    </row>
    <row r="20" spans="1:7" ht="12.75">
      <c r="A20" t="s">
        <v>28</v>
      </c>
      <c r="B20" s="49">
        <v>0.003867568</v>
      </c>
      <c r="C20" s="49">
        <v>6.044836E-05</v>
      </c>
      <c r="D20" s="49">
        <v>-0.0005103807</v>
      </c>
      <c r="E20" s="49">
        <v>-0.002296316</v>
      </c>
      <c r="F20" s="49">
        <v>-0.0107202</v>
      </c>
      <c r="G20" s="49">
        <v>-0.001524747</v>
      </c>
    </row>
    <row r="21" spans="1:7" ht="12.75">
      <c r="A21" t="s">
        <v>29</v>
      </c>
      <c r="B21" s="49">
        <v>-42.49847</v>
      </c>
      <c r="C21" s="49">
        <v>34.07382</v>
      </c>
      <c r="D21" s="49">
        <v>-22.0465</v>
      </c>
      <c r="E21" s="49">
        <v>-13.12711</v>
      </c>
      <c r="F21" s="49">
        <v>48.42958</v>
      </c>
      <c r="G21" s="49">
        <v>0.007141769</v>
      </c>
    </row>
    <row r="22" spans="1:7" ht="12.75">
      <c r="A22" t="s">
        <v>30</v>
      </c>
      <c r="B22" s="49">
        <v>173.3147</v>
      </c>
      <c r="C22" s="49">
        <v>96.09558</v>
      </c>
      <c r="D22" s="49">
        <v>-13.32056</v>
      </c>
      <c r="E22" s="49">
        <v>-93.14353</v>
      </c>
      <c r="F22" s="49">
        <v>-170.1354</v>
      </c>
      <c r="G22" s="49">
        <v>0</v>
      </c>
    </row>
    <row r="23" spans="1:7" ht="12.75">
      <c r="A23" t="s">
        <v>31</v>
      </c>
      <c r="B23" s="49">
        <v>2.673323</v>
      </c>
      <c r="C23" s="49">
        <v>0.2959564</v>
      </c>
      <c r="D23" s="49">
        <v>0.2317904</v>
      </c>
      <c r="E23" s="49">
        <v>-2.728506</v>
      </c>
      <c r="F23" s="49">
        <v>2.873043</v>
      </c>
      <c r="G23" s="49">
        <v>0.2402863</v>
      </c>
    </row>
    <row r="24" spans="1:7" ht="12.75">
      <c r="A24" t="s">
        <v>32</v>
      </c>
      <c r="B24" s="49">
        <v>0.1299561</v>
      </c>
      <c r="C24" s="49">
        <v>3.866792</v>
      </c>
      <c r="D24" s="49">
        <v>1.663811</v>
      </c>
      <c r="E24" s="49">
        <v>0.8844026</v>
      </c>
      <c r="F24" s="49">
        <v>3.736026</v>
      </c>
      <c r="G24" s="49">
        <v>2.059241</v>
      </c>
    </row>
    <row r="25" spans="1:7" ht="12.75">
      <c r="A25" t="s">
        <v>33</v>
      </c>
      <c r="B25" s="49">
        <v>0.6264377</v>
      </c>
      <c r="C25" s="49">
        <v>-0.7487986</v>
      </c>
      <c r="D25" s="49">
        <v>-0.03472035</v>
      </c>
      <c r="E25" s="49">
        <v>-1.008189</v>
      </c>
      <c r="F25" s="49">
        <v>-1.424208</v>
      </c>
      <c r="G25" s="49">
        <v>-0.5296305</v>
      </c>
    </row>
    <row r="26" spans="1:7" ht="12.75">
      <c r="A26" t="s">
        <v>34</v>
      </c>
      <c r="B26" s="49">
        <v>-0.0788593</v>
      </c>
      <c r="C26" s="49">
        <v>0.05951307</v>
      </c>
      <c r="D26" s="49">
        <v>0.03731715</v>
      </c>
      <c r="E26" s="49">
        <v>0.07747238</v>
      </c>
      <c r="F26" s="49">
        <v>0.8441873</v>
      </c>
      <c r="G26" s="49">
        <v>0.1427045</v>
      </c>
    </row>
    <row r="27" spans="1:7" ht="12.75">
      <c r="A27" t="s">
        <v>35</v>
      </c>
      <c r="B27" s="49">
        <v>-0.05598539</v>
      </c>
      <c r="C27" s="49">
        <v>-0.1845943</v>
      </c>
      <c r="D27" s="49">
        <v>-0.1242724</v>
      </c>
      <c r="E27" s="49">
        <v>-0.2617657</v>
      </c>
      <c r="F27" s="49">
        <v>0.1695396</v>
      </c>
      <c r="G27" s="49">
        <v>-0.1229055</v>
      </c>
    </row>
    <row r="28" spans="1:7" ht="12.75">
      <c r="A28" t="s">
        <v>36</v>
      </c>
      <c r="B28" s="49">
        <v>-0.01375128</v>
      </c>
      <c r="C28" s="49">
        <v>0.389359</v>
      </c>
      <c r="D28" s="49">
        <v>0.2728084</v>
      </c>
      <c r="E28" s="49">
        <v>0.0618895</v>
      </c>
      <c r="F28" s="49">
        <v>0.2140479</v>
      </c>
      <c r="G28" s="49">
        <v>0.2006861</v>
      </c>
    </row>
    <row r="29" spans="1:7" ht="12.75">
      <c r="A29" t="s">
        <v>37</v>
      </c>
      <c r="B29" s="49">
        <v>0.00615252</v>
      </c>
      <c r="C29" s="49">
        <v>-0.04351218</v>
      </c>
      <c r="D29" s="49">
        <v>0.06387066</v>
      </c>
      <c r="E29" s="49">
        <v>0.08026403</v>
      </c>
      <c r="F29" s="49">
        <v>-0.03053812</v>
      </c>
      <c r="G29" s="49">
        <v>0.02104355</v>
      </c>
    </row>
    <row r="30" spans="1:7" ht="12.75">
      <c r="A30" t="s">
        <v>38</v>
      </c>
      <c r="B30" s="49">
        <v>-0.06448849</v>
      </c>
      <c r="C30" s="49">
        <v>-0.0526727</v>
      </c>
      <c r="D30" s="49">
        <v>-0.01303651</v>
      </c>
      <c r="E30" s="49">
        <v>-0.03194856</v>
      </c>
      <c r="F30" s="49">
        <v>0.2732646</v>
      </c>
      <c r="G30" s="49">
        <v>0.003474128</v>
      </c>
    </row>
    <row r="31" spans="1:7" ht="12.75">
      <c r="A31" t="s">
        <v>39</v>
      </c>
      <c r="B31" s="49">
        <v>-0.04138892</v>
      </c>
      <c r="C31" s="49">
        <v>-0.03676237</v>
      </c>
      <c r="D31" s="49">
        <v>0.01751888</v>
      </c>
      <c r="E31" s="49">
        <v>-0.005250725</v>
      </c>
      <c r="F31" s="49">
        <v>0.07163951</v>
      </c>
      <c r="G31" s="49">
        <v>-0.002380163</v>
      </c>
    </row>
    <row r="32" spans="1:7" ht="12.75">
      <c r="A32" t="s">
        <v>40</v>
      </c>
      <c r="B32" s="49">
        <v>-0.0118406</v>
      </c>
      <c r="C32" s="49">
        <v>0.02834451</v>
      </c>
      <c r="D32" s="49">
        <v>0.03492692</v>
      </c>
      <c r="E32" s="49">
        <v>0.002643823</v>
      </c>
      <c r="F32" s="49">
        <v>-0.002375987</v>
      </c>
      <c r="G32" s="49">
        <v>0.01382562</v>
      </c>
    </row>
    <row r="33" spans="1:7" ht="12.75">
      <c r="A33" t="s">
        <v>41</v>
      </c>
      <c r="B33" s="49">
        <v>0.1048357</v>
      </c>
      <c r="C33" s="49">
        <v>0.08119129</v>
      </c>
      <c r="D33" s="49">
        <v>0.0908795</v>
      </c>
      <c r="E33" s="49">
        <v>0.08013912</v>
      </c>
      <c r="F33" s="49">
        <v>0.05877776</v>
      </c>
      <c r="G33" s="49">
        <v>0.08372047</v>
      </c>
    </row>
    <row r="34" spans="1:7" ht="12.75">
      <c r="A34" t="s">
        <v>42</v>
      </c>
      <c r="B34" s="49">
        <v>-0.0318044</v>
      </c>
      <c r="C34" s="49">
        <v>-0.01578077</v>
      </c>
      <c r="D34" s="49">
        <v>-5.454923E-05</v>
      </c>
      <c r="E34" s="49">
        <v>0.01358335</v>
      </c>
      <c r="F34" s="49">
        <v>-0.0006160214</v>
      </c>
      <c r="G34" s="49">
        <v>-0.005234719</v>
      </c>
    </row>
    <row r="35" spans="1:7" ht="12.75">
      <c r="A35" t="s">
        <v>43</v>
      </c>
      <c r="B35" s="49">
        <v>-0.001966215</v>
      </c>
      <c r="C35" s="49">
        <v>-0.005425445</v>
      </c>
      <c r="D35" s="49">
        <v>0.001922252</v>
      </c>
      <c r="E35" s="49">
        <v>0.00039771</v>
      </c>
      <c r="F35" s="49">
        <v>0.004442243</v>
      </c>
      <c r="G35" s="49">
        <v>-0.0004423476</v>
      </c>
    </row>
    <row r="36" spans="1:6" ht="12.75">
      <c r="A36" t="s">
        <v>44</v>
      </c>
      <c r="B36" s="49">
        <v>20.24841</v>
      </c>
      <c r="C36" s="49">
        <v>20.24231</v>
      </c>
      <c r="D36" s="49">
        <v>20.24841</v>
      </c>
      <c r="E36" s="49">
        <v>20.24536</v>
      </c>
      <c r="F36" s="49">
        <v>20.25147</v>
      </c>
    </row>
    <row r="37" spans="1:6" ht="12.75">
      <c r="A37" t="s">
        <v>45</v>
      </c>
      <c r="B37" s="49">
        <v>-0.2298991</v>
      </c>
      <c r="C37" s="49">
        <v>-0.1927694</v>
      </c>
      <c r="D37" s="49">
        <v>-0.1749675</v>
      </c>
      <c r="E37" s="49">
        <v>-0.1637777</v>
      </c>
      <c r="F37" s="49">
        <v>-0.1561483</v>
      </c>
    </row>
    <row r="38" spans="1:7" ht="12.75">
      <c r="A38" t="s">
        <v>55</v>
      </c>
      <c r="B38" s="49">
        <v>-1.186459E-05</v>
      </c>
      <c r="C38" s="49">
        <v>6.837747E-05</v>
      </c>
      <c r="D38" s="49">
        <v>-0.0001628554</v>
      </c>
      <c r="E38" s="49">
        <v>0.0001287792</v>
      </c>
      <c r="F38" s="49">
        <v>-4.80193E-05</v>
      </c>
      <c r="G38" s="49">
        <v>0.0001820952</v>
      </c>
    </row>
    <row r="39" spans="1:7" ht="12.75">
      <c r="A39" t="s">
        <v>56</v>
      </c>
      <c r="B39" s="49">
        <v>7.245302E-05</v>
      </c>
      <c r="C39" s="49">
        <v>-5.858256E-05</v>
      </c>
      <c r="D39" s="49">
        <v>3.726211E-05</v>
      </c>
      <c r="E39" s="49">
        <v>2.351558E-05</v>
      </c>
      <c r="F39" s="49">
        <v>-8.314726E-05</v>
      </c>
      <c r="G39" s="49">
        <v>0.000831938</v>
      </c>
    </row>
    <row r="40" spans="2:7" ht="12.75">
      <c r="B40" t="s">
        <v>46</v>
      </c>
      <c r="C40">
        <v>-0.003754</v>
      </c>
      <c r="D40" t="s">
        <v>47</v>
      </c>
      <c r="E40">
        <v>3.116504</v>
      </c>
      <c r="F40" t="s">
        <v>48</v>
      </c>
      <c r="G40">
        <v>55.015207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-1.186459178732407E-05</v>
      </c>
      <c r="C50">
        <f>-0.017/(C7*C7+C22*C22)*(C21*C22+C6*C7)</f>
        <v>6.837747038361541E-05</v>
      </c>
      <c r="D50">
        <f>-0.017/(D7*D7+D22*D22)*(D21*D22+D6*D7)</f>
        <v>-0.0001628554562270719</v>
      </c>
      <c r="E50">
        <f>-0.017/(E7*E7+E22*E22)*(E21*E22+E6*E7)</f>
        <v>0.00012877914357381888</v>
      </c>
      <c r="F50">
        <f>-0.017/(F7*F7+F22*F22)*(F21*F22+F6*F7)</f>
        <v>-4.801929669421605E-05</v>
      </c>
      <c r="G50">
        <f>(B50*B$4+C50*C$4+D50*D$4+E50*E$4+F50*F$4)/SUM(B$4:F$4)</f>
        <v>1.6840408296309757E-07</v>
      </c>
    </row>
    <row r="51" spans="1:7" ht="12.75">
      <c r="A51" t="s">
        <v>59</v>
      </c>
      <c r="B51">
        <f>-0.017/(B7*B7+B22*B22)*(B21*B7-B6*B22)</f>
        <v>7.245302981662425E-05</v>
      </c>
      <c r="C51">
        <f>-0.017/(C7*C7+C22*C22)*(C21*C7-C6*C22)</f>
        <v>-5.858257126754463E-05</v>
      </c>
      <c r="D51">
        <f>-0.017/(D7*D7+D22*D22)*(D21*D7-D6*D22)</f>
        <v>3.72621174124E-05</v>
      </c>
      <c r="E51">
        <f>-0.017/(E7*E7+E22*E22)*(E21*E7-E6*E22)</f>
        <v>2.351558140228423E-05</v>
      </c>
      <c r="F51">
        <f>-0.017/(F7*F7+F22*F22)*(F21*F7-F6*F22)</f>
        <v>-8.314726422507892E-05</v>
      </c>
      <c r="G51">
        <f>(B51*B$4+C51*C$4+D51*D$4+E51*E$4+F51*F$4)/SUM(B$4:F$4)</f>
        <v>-1.1239751972722833E-08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9999.973133262785</v>
      </c>
      <c r="C62">
        <f>C7+(2/0.017)*(C8*C50-C23*C51)</f>
        <v>9999.991253599623</v>
      </c>
      <c r="D62">
        <f>D7+(2/0.017)*(D8*D50-D23*D51)</f>
        <v>9999.968449633749</v>
      </c>
      <c r="E62">
        <f>E7+(2/0.017)*(E8*E50-E23*E51)</f>
        <v>10000.018519087722</v>
      </c>
      <c r="F62">
        <f>F7+(2/0.017)*(F8*F50-F23*F51)</f>
        <v>10000.06917786292</v>
      </c>
    </row>
    <row r="63" spans="1:6" ht="12.75">
      <c r="A63" t="s">
        <v>67</v>
      </c>
      <c r="B63">
        <f>B8+(3/0.017)*(B9*B50-B24*B51)</f>
        <v>2.920795449378029</v>
      </c>
      <c r="C63">
        <f>C8+(3/0.017)*(C9*C50-C24*C51)</f>
        <v>-1.2993873372706242</v>
      </c>
      <c r="D63">
        <f>D8+(3/0.017)*(D9*D50-D24*D51)</f>
        <v>1.5816801452167164</v>
      </c>
      <c r="E63">
        <f>E8+(3/0.017)*(E9*E50-E24*E51)</f>
        <v>0.7232716153773224</v>
      </c>
      <c r="F63">
        <f>F8+(3/0.017)*(F9*F50-F24*F51)</f>
        <v>-7.209566042889956</v>
      </c>
    </row>
    <row r="64" spans="1:6" ht="12.75">
      <c r="A64" t="s">
        <v>68</v>
      </c>
      <c r="B64">
        <f>B9+(4/0.017)*(B10*B50-B25*B51)</f>
        <v>0.118685845211683</v>
      </c>
      <c r="C64">
        <f>C9+(4/0.017)*(C10*C50-C25*C51)</f>
        <v>0.12098770656839515</v>
      </c>
      <c r="D64">
        <f>D9+(4/0.017)*(D10*D50-D25*D51)</f>
        <v>0.0344373921321297</v>
      </c>
      <c r="E64">
        <f>E9+(4/0.017)*(E10*E50-E25*E51)</f>
        <v>0.13780840516393486</v>
      </c>
      <c r="F64">
        <f>F9+(4/0.017)*(F10*F50-F25*F51)</f>
        <v>-0.7663504408320296</v>
      </c>
    </row>
    <row r="65" spans="1:6" ht="12.75">
      <c r="A65" t="s">
        <v>69</v>
      </c>
      <c r="B65">
        <f>B10+(5/0.017)*(B11*B50-B26*B51)</f>
        <v>-0.8407410737213694</v>
      </c>
      <c r="C65">
        <f>C10+(5/0.017)*(C11*C50-C26*C51)</f>
        <v>0.62987547150728</v>
      </c>
      <c r="D65">
        <f>D10+(5/0.017)*(D11*D50-D26*D51)</f>
        <v>0.010623807260613724</v>
      </c>
      <c r="E65">
        <f>E10+(5/0.017)*(E11*E50-E26*E51)</f>
        <v>0.24917546071164645</v>
      </c>
      <c r="F65">
        <f>F10+(5/0.017)*(F11*F50-F26*F51)</f>
        <v>0.945751736690371</v>
      </c>
    </row>
    <row r="66" spans="1:6" ht="12.75">
      <c r="A66" t="s">
        <v>70</v>
      </c>
      <c r="B66">
        <f>B11+(6/0.017)*(B12*B50-B27*B51)</f>
        <v>0.9622428227511926</v>
      </c>
      <c r="C66">
        <f>C11+(6/0.017)*(C12*C50-C27*C51)</f>
        <v>0.2445511093389197</v>
      </c>
      <c r="D66">
        <f>D11+(6/0.017)*(D12*D50-D27*D51)</f>
        <v>1.443442116787077</v>
      </c>
      <c r="E66">
        <f>E11+(6/0.017)*(E12*E50-E27*E51)</f>
        <v>0.07524485092550529</v>
      </c>
      <c r="F66">
        <f>F11+(6/0.017)*(F12*F50-F27*F51)</f>
        <v>11.318461828289752</v>
      </c>
    </row>
    <row r="67" spans="1:6" ht="12.75">
      <c r="A67" t="s">
        <v>71</v>
      </c>
      <c r="B67">
        <f>B12+(7/0.017)*(B13*B50-B28*B51)</f>
        <v>-0.2525003432360991</v>
      </c>
      <c r="C67">
        <f>C12+(7/0.017)*(C13*C50-C28*C51)</f>
        <v>-0.34636016614058796</v>
      </c>
      <c r="D67">
        <f>D12+(7/0.017)*(D13*D50-D28*D51)</f>
        <v>0.0049459027415163495</v>
      </c>
      <c r="E67">
        <f>E12+(7/0.017)*(E13*E50-E28*E51)</f>
        <v>-0.0390635647716926</v>
      </c>
      <c r="F67">
        <f>F12+(7/0.017)*(F13*F50-F28*F51)</f>
        <v>-0.4584383900168455</v>
      </c>
    </row>
    <row r="68" spans="1:6" ht="12.75">
      <c r="A68" t="s">
        <v>72</v>
      </c>
      <c r="B68">
        <f>B13+(8/0.017)*(B14*B50-B29*B51)</f>
        <v>0.07768128555293816</v>
      </c>
      <c r="C68">
        <f>C13+(8/0.017)*(C14*C50-C29*C51)</f>
        <v>-0.15693329281836071</v>
      </c>
      <c r="D68">
        <f>D13+(8/0.017)*(D14*D50-D29*D51)</f>
        <v>0.0008317288302504928</v>
      </c>
      <c r="E68">
        <f>E13+(8/0.017)*(E14*E50-E29*E51)</f>
        <v>-0.06657892662958272</v>
      </c>
      <c r="F68">
        <f>F13+(8/0.017)*(F14*F50-F29*F51)</f>
        <v>-0.12943449425910192</v>
      </c>
    </row>
    <row r="69" spans="1:6" ht="12.75">
      <c r="A69" t="s">
        <v>73</v>
      </c>
      <c r="B69">
        <f>B14+(9/0.017)*(B15*B50-B30*B51)</f>
        <v>-0.10899540919743894</v>
      </c>
      <c r="C69">
        <f>C14+(9/0.017)*(C15*C50-C30*C51)</f>
        <v>0.018247070940280632</v>
      </c>
      <c r="D69">
        <f>D14+(9/0.017)*(D15*D50-D30*D51)</f>
        <v>0.05098042303555811</v>
      </c>
      <c r="E69">
        <f>E14+(9/0.017)*(E15*E50-E30*E51)</f>
        <v>0.04236153074504351</v>
      </c>
      <c r="F69">
        <f>F14+(9/0.017)*(F15*F50-F30*F51)</f>
        <v>0.0616825244141543</v>
      </c>
    </row>
    <row r="70" spans="1:6" ht="12.75">
      <c r="A70" t="s">
        <v>74</v>
      </c>
      <c r="B70">
        <f>B15+(10/0.017)*(B16*B50-B31*B51)</f>
        <v>-0.5618748078457483</v>
      </c>
      <c r="C70">
        <f>C15+(10/0.017)*(C16*C50-C31*C51)</f>
        <v>-0.2766656322485941</v>
      </c>
      <c r="D70">
        <f>D15+(10/0.017)*(D16*D50-D31*D51)</f>
        <v>-0.2006546605374116</v>
      </c>
      <c r="E70">
        <f>E15+(10/0.017)*(E16*E50-E31*E51)</f>
        <v>-0.2758806757200541</v>
      </c>
      <c r="F70">
        <f>F15+(10/0.017)*(F16*F50-F31*F51)</f>
        <v>-0.4958731610382509</v>
      </c>
    </row>
    <row r="71" spans="1:6" ht="12.75">
      <c r="A71" t="s">
        <v>75</v>
      </c>
      <c r="B71">
        <f>B16+(11/0.017)*(B17*B50-B32*B51)</f>
        <v>-0.010997432462341012</v>
      </c>
      <c r="C71">
        <f>C16+(11/0.017)*(C17*C50-C32*C51)</f>
        <v>-0.0135065343922232</v>
      </c>
      <c r="D71">
        <f>D16+(11/0.017)*(D17*D50-D32*D51)</f>
        <v>-0.018152476101932484</v>
      </c>
      <c r="E71">
        <f>E16+(11/0.017)*(E17*E50-E32*E51)</f>
        <v>0.0015296133629549105</v>
      </c>
      <c r="F71">
        <f>F16+(11/0.017)*(F17*F50-F32*F51)</f>
        <v>-0.015209640579826135</v>
      </c>
    </row>
    <row r="72" spans="1:6" ht="12.75">
      <c r="A72" t="s">
        <v>76</v>
      </c>
      <c r="B72">
        <f>B17+(12/0.017)*(B18*B50-B33*B51)</f>
        <v>-0.03332188773265505</v>
      </c>
      <c r="C72">
        <f>C17+(12/0.017)*(C18*C50-C33*C51)</f>
        <v>-0.015417379249385575</v>
      </c>
      <c r="D72">
        <f>D17+(12/0.017)*(D18*D50-D33*D51)</f>
        <v>-0.022469542868641255</v>
      </c>
      <c r="E72">
        <f>E17+(12/0.017)*(E18*E50-E33*E51)</f>
        <v>-0.03316849160536223</v>
      </c>
      <c r="F72">
        <f>F17+(12/0.017)*(F18*F50-F33*F51)</f>
        <v>-0.04284963817578566</v>
      </c>
    </row>
    <row r="73" spans="1:6" ht="12.75">
      <c r="A73" t="s">
        <v>77</v>
      </c>
      <c r="B73">
        <f>B18+(13/0.017)*(B19*B50-B34*B51)</f>
        <v>0.015233204359239402</v>
      </c>
      <c r="C73">
        <f>C18+(13/0.017)*(C19*C50-C34*C51)</f>
        <v>0.012580211958013452</v>
      </c>
      <c r="D73">
        <f>D18+(13/0.017)*(D19*D50-D34*D51)</f>
        <v>0.01957288373866812</v>
      </c>
      <c r="E73">
        <f>E18+(13/0.017)*(E19*E50-E34*E51)</f>
        <v>0.01222360417821811</v>
      </c>
      <c r="F73">
        <f>F18+(13/0.017)*(F19*F50-F34*F51)</f>
        <v>0.011934217361541448</v>
      </c>
    </row>
    <row r="74" spans="1:6" ht="12.75">
      <c r="A74" t="s">
        <v>78</v>
      </c>
      <c r="B74">
        <f>B19+(14/0.017)*(B20*B50-B35*B51)</f>
        <v>-0.2001925708435955</v>
      </c>
      <c r="C74">
        <f>C19+(14/0.017)*(C20*C50-C35*C51)</f>
        <v>-0.18616204382199708</v>
      </c>
      <c r="D74">
        <f>D19+(14/0.017)*(D20*D50-D35*D51)</f>
        <v>-0.19624963673950654</v>
      </c>
      <c r="E74">
        <f>E19+(14/0.017)*(E20*E50-E35*E51)</f>
        <v>-0.17451943410919302</v>
      </c>
      <c r="F74">
        <f>F19+(14/0.017)*(F20*F50-F35*F51)</f>
        <v>-0.13648458732726348</v>
      </c>
    </row>
    <row r="75" spans="1:6" ht="12.75">
      <c r="A75" t="s">
        <v>79</v>
      </c>
      <c r="B75" s="49">
        <f>B20</f>
        <v>0.003867568</v>
      </c>
      <c r="C75" s="49">
        <f>C20</f>
        <v>6.044836E-05</v>
      </c>
      <c r="D75" s="49">
        <f>D20</f>
        <v>-0.0005103807</v>
      </c>
      <c r="E75" s="49">
        <f>E20</f>
        <v>-0.002296316</v>
      </c>
      <c r="F75" s="49">
        <f>F20</f>
        <v>-0.0107202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173.33588144124164</v>
      </c>
      <c r="C82">
        <f>C22+(2/0.017)*(C8*C51+C23*C50)</f>
        <v>96.10720185702097</v>
      </c>
      <c r="D82">
        <f>D22+(2/0.017)*(D8*D51+D23*D50)</f>
        <v>-13.318014596169657</v>
      </c>
      <c r="E82">
        <f>E22+(2/0.017)*(E8*E51+E23*E50)</f>
        <v>-93.18286492657273</v>
      </c>
      <c r="F82">
        <f>F22+(2/0.017)*(F8*F51+F23*F50)</f>
        <v>-170.0805101266989</v>
      </c>
    </row>
    <row r="83" spans="1:6" ht="12.75">
      <c r="A83" t="s">
        <v>82</v>
      </c>
      <c r="B83">
        <f>B23+(3/0.017)*(B9*B51+B24*B50)</f>
        <v>2.6746749959951206</v>
      </c>
      <c r="C83">
        <f>C23+(3/0.017)*(C9*C51+C24*C50)</f>
        <v>0.34136172823306826</v>
      </c>
      <c r="D83">
        <f>D23+(3/0.017)*(D9*D51+D24*D50)</f>
        <v>0.18421844100267432</v>
      </c>
      <c r="E83">
        <f>E23+(3/0.017)*(E9*E51+E24*E50)</f>
        <v>-2.7078896189347184</v>
      </c>
      <c r="F83">
        <f>F23+(3/0.017)*(F9*F51+F24*F50)</f>
        <v>2.8520399552885705</v>
      </c>
    </row>
    <row r="84" spans="1:6" ht="12.75">
      <c r="A84" t="s">
        <v>83</v>
      </c>
      <c r="B84">
        <f>B24+(4/0.017)*(B10*B51+B25*B50)</f>
        <v>0.11390297877501254</v>
      </c>
      <c r="C84">
        <f>C24+(4/0.017)*(C10*C51+C25*C50)</f>
        <v>3.846147764324056</v>
      </c>
      <c r="D84">
        <f>D24+(4/0.017)*(D10*D51+D25*D50)</f>
        <v>1.6658438982763921</v>
      </c>
      <c r="E84">
        <f>E24+(4/0.017)*(E10*E51+E25*E50)</f>
        <v>0.8552195171208712</v>
      </c>
      <c r="F84">
        <f>F24+(4/0.017)*(F10*F51+F25*F50)</f>
        <v>3.7308949553805784</v>
      </c>
    </row>
    <row r="85" spans="1:6" ht="12.75">
      <c r="A85" t="s">
        <v>84</v>
      </c>
      <c r="B85">
        <f>B25+(5/0.017)*(B11*B51+B26*B50)</f>
        <v>0.647164963778191</v>
      </c>
      <c r="C85">
        <f>C25+(5/0.017)*(C11*C51+C26*C50)</f>
        <v>-0.7520272449366111</v>
      </c>
      <c r="D85">
        <f>D25+(5/0.017)*(D11*D51+D26*D50)</f>
        <v>-0.020700434246637915</v>
      </c>
      <c r="E85">
        <f>E25+(5/0.017)*(E11*E51+E26*E50)</f>
        <v>-1.0047383106835577</v>
      </c>
      <c r="F85">
        <f>F25+(5/0.017)*(F11*F51+F26*F50)</f>
        <v>-1.712608833377656</v>
      </c>
    </row>
    <row r="86" spans="1:6" ht="12.75">
      <c r="A86" t="s">
        <v>85</v>
      </c>
      <c r="B86">
        <f>B26+(6/0.017)*(B12*B51+B27*B50)</f>
        <v>-0.08508255353090002</v>
      </c>
      <c r="C86">
        <f>C26+(6/0.017)*(C12*C51+C27*C50)</f>
        <v>0.06232260333792271</v>
      </c>
      <c r="D86">
        <f>D26+(6/0.017)*(D12*D51+D27*D50)</f>
        <v>0.04458419339440483</v>
      </c>
      <c r="E86">
        <f>E26+(6/0.017)*(E12*E51+E27*E50)</f>
        <v>0.06528603937800607</v>
      </c>
      <c r="F86">
        <f>F26+(6/0.017)*(F12*F51+F27*F50)</f>
        <v>0.8550563067434213</v>
      </c>
    </row>
    <row r="87" spans="1:6" ht="12.75">
      <c r="A87" t="s">
        <v>86</v>
      </c>
      <c r="B87">
        <f>B27+(7/0.017)*(B13*B51+B28*B50)</f>
        <v>-0.05361359580031139</v>
      </c>
      <c r="C87">
        <f>C27+(7/0.017)*(C13*C51+C28*C50)</f>
        <v>-0.16985193044930377</v>
      </c>
      <c r="D87">
        <f>D27+(7/0.017)*(D13*D51+D28*D50)</f>
        <v>-0.14249732419496017</v>
      </c>
      <c r="E87">
        <f>E27+(7/0.017)*(E13*E51+E28*E50)</f>
        <v>-0.2591556572083579</v>
      </c>
      <c r="F87">
        <f>F27+(7/0.017)*(F13*F51+F28*F50)</f>
        <v>0.16966927402722362</v>
      </c>
    </row>
    <row r="88" spans="1:6" ht="12.75">
      <c r="A88" t="s">
        <v>87</v>
      </c>
      <c r="B88">
        <f>B28+(8/0.017)*(B14*B51+B29*B50)</f>
        <v>-0.017706956636315444</v>
      </c>
      <c r="C88">
        <f>C28+(8/0.017)*(C14*C51+C29*C50)</f>
        <v>0.3871365162681902</v>
      </c>
      <c r="D88">
        <f>D28+(8/0.017)*(D14*D51+D29*D50)</f>
        <v>0.2684973288781156</v>
      </c>
      <c r="E88">
        <f>E28+(8/0.017)*(E14*E51+E29*E50)</f>
        <v>0.06742648431996294</v>
      </c>
      <c r="F88">
        <f>F28+(8/0.017)*(F14*F51+F29*F50)</f>
        <v>0.21329232682656693</v>
      </c>
    </row>
    <row r="89" spans="1:6" ht="12.75">
      <c r="A89" t="s">
        <v>88</v>
      </c>
      <c r="B89">
        <f>B29+(9/0.017)*(B15*B51+B30*B50)</f>
        <v>-0.015065328123771171</v>
      </c>
      <c r="C89">
        <f>C29+(9/0.017)*(C15*C51+C30*C50)</f>
        <v>-0.03689471347657288</v>
      </c>
      <c r="D89">
        <f>D29+(9/0.017)*(D15*D51+D30*D50)</f>
        <v>0.061007073341099956</v>
      </c>
      <c r="E89">
        <f>E29+(9/0.017)*(E15*E51+E30*E50)</f>
        <v>0.07464621259083933</v>
      </c>
      <c r="F89">
        <f>F29+(9/0.017)*(F15*F51+F30*F50)</f>
        <v>-0.01548236641409661</v>
      </c>
    </row>
    <row r="90" spans="1:6" ht="12.75">
      <c r="A90" t="s">
        <v>89</v>
      </c>
      <c r="B90">
        <f>B30+(10/0.017)*(B16*B51+B31*B50)</f>
        <v>-0.06470110858108076</v>
      </c>
      <c r="C90">
        <f>C30+(10/0.017)*(C16*C51+C31*C50)</f>
        <v>-0.05367921099044617</v>
      </c>
      <c r="D90">
        <f>D30+(10/0.017)*(D16*D51+D31*D50)</f>
        <v>-0.015141866762162422</v>
      </c>
      <c r="E90">
        <f>E30+(10/0.017)*(E16*E51+E31*E50)</f>
        <v>-0.032284797293953275</v>
      </c>
      <c r="F90">
        <f>F30+(10/0.017)*(F16*F51+F31*F50)</f>
        <v>0.2720486819833437</v>
      </c>
    </row>
    <row r="91" spans="1:6" ht="12.75">
      <c r="A91" t="s">
        <v>90</v>
      </c>
      <c r="B91">
        <f>B31+(11/0.017)*(B17*B51+B32*B50)</f>
        <v>-0.042604257459582455</v>
      </c>
      <c r="C91">
        <f>C31+(11/0.017)*(C17*C51+C32*C50)</f>
        <v>-0.034754507491251946</v>
      </c>
      <c r="D91">
        <f>D31+(11/0.017)*(D17*D51+D32*D50)</f>
        <v>0.013340760949708444</v>
      </c>
      <c r="E91">
        <f>E31+(11/0.017)*(E17*E51+E32*E50)</f>
        <v>-0.005555853718419039</v>
      </c>
      <c r="F91">
        <f>F31+(11/0.017)*(F17*F51+F32*F50)</f>
        <v>0.07419165207370061</v>
      </c>
    </row>
    <row r="92" spans="1:6" ht="12.75">
      <c r="A92" t="s">
        <v>91</v>
      </c>
      <c r="B92">
        <f>B32+(12/0.017)*(B18*B51+B33*B50)</f>
        <v>-0.012122574395314</v>
      </c>
      <c r="C92">
        <f>C32+(12/0.017)*(C18*C51+C33*C50)</f>
        <v>0.03131189666295649</v>
      </c>
      <c r="D92">
        <f>D32+(12/0.017)*(D18*D51+D33*D50)</f>
        <v>0.024351607604415088</v>
      </c>
      <c r="E92">
        <f>E32+(12/0.017)*(E18*E51+E33*E50)</f>
        <v>0.010420530074734249</v>
      </c>
      <c r="F92">
        <f>F32+(12/0.017)*(F18*F51+F33*F50)</f>
        <v>-0.004775337825043424</v>
      </c>
    </row>
    <row r="93" spans="1:6" ht="12.75">
      <c r="A93" t="s">
        <v>92</v>
      </c>
      <c r="B93">
        <f>B33+(13/0.017)*(B19*B51+B34*B50)</f>
        <v>0.09402813148670217</v>
      </c>
      <c r="C93">
        <f>C33+(13/0.017)*(C19*C51+C34*C50)</f>
        <v>0.08869432994535174</v>
      </c>
      <c r="D93">
        <f>D33+(13/0.017)*(D19*D51+D34*D50)</f>
        <v>0.08529397659763088</v>
      </c>
      <c r="E93">
        <f>E33+(13/0.017)*(E19*E51+E34*E50)</f>
        <v>0.07834300492824356</v>
      </c>
      <c r="F93">
        <f>F33+(13/0.017)*(F19*F51+F34*F50)</f>
        <v>0.06752480352776882</v>
      </c>
    </row>
    <row r="94" spans="1:6" ht="12.75">
      <c r="A94" t="s">
        <v>93</v>
      </c>
      <c r="B94">
        <f>B34+(14/0.017)*(B20*B51+B35*B50)</f>
        <v>-0.03155442146991287</v>
      </c>
      <c r="C94">
        <f>C34+(14/0.017)*(C20*C51+C35*C50)</f>
        <v>-0.016089197761899057</v>
      </c>
      <c r="D94">
        <f>D34+(14/0.017)*(D20*D51+D35*D50)</f>
        <v>-0.00032801624695091413</v>
      </c>
      <c r="E94">
        <f>E34+(14/0.017)*(E20*E51+E35*E50)</f>
        <v>0.013581058568420191</v>
      </c>
      <c r="F94">
        <f>F34+(14/0.017)*(F20*F51+F35*F50)</f>
        <v>-5.763393866044643E-05</v>
      </c>
    </row>
    <row r="95" spans="1:6" ht="12.75">
      <c r="A95" t="s">
        <v>94</v>
      </c>
      <c r="B95" s="49">
        <f>B35</f>
        <v>-0.001966215</v>
      </c>
      <c r="C95" s="49">
        <f>C35</f>
        <v>-0.005425445</v>
      </c>
      <c r="D95" s="49">
        <f>D35</f>
        <v>0.001922252</v>
      </c>
      <c r="E95" s="49">
        <f>E35</f>
        <v>0.00039771</v>
      </c>
      <c r="F95" s="49">
        <f>F35</f>
        <v>0.004442243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2.9208032966234914</v>
      </c>
      <c r="C103">
        <f>C63*10000/C62</f>
        <v>-1.2993884737678079</v>
      </c>
      <c r="D103">
        <f>D63*10000/D62</f>
        <v>1.5816851354912485</v>
      </c>
      <c r="E103">
        <f>E63*10000/E62</f>
        <v>0.7232702759467537</v>
      </c>
      <c r="F103">
        <f>F63*10000/F62</f>
        <v>-7.20951616899783</v>
      </c>
      <c r="G103">
        <f>AVERAGE(C103:E103)</f>
        <v>0.33518897922339813</v>
      </c>
      <c r="H103">
        <f>STDEV(C103:E103)</f>
        <v>1.479223311451693</v>
      </c>
      <c r="I103">
        <f>(B103*B4+C103*C4+D103*D4+E103*E4+F103*F4)/SUM(B4:F4)</f>
        <v>-0.29265864183001233</v>
      </c>
      <c r="K103">
        <f>(LN(H103)+LN(H123))/2-LN(K114*K115^3)</f>
        <v>-3.4125263126743524</v>
      </c>
    </row>
    <row r="104" spans="1:11" ht="12.75">
      <c r="A104" t="s">
        <v>68</v>
      </c>
      <c r="B104">
        <f>B64*10000/B62</f>
        <v>0.11868616408268114</v>
      </c>
      <c r="C104">
        <f>C64*10000/C62</f>
        <v>0.12098781238917994</v>
      </c>
      <c r="D104">
        <f>D64*10000/D62</f>
        <v>0.03443750078370595</v>
      </c>
      <c r="E104">
        <f>E64*10000/E62</f>
        <v>0.1378081499558131</v>
      </c>
      <c r="F104">
        <f>F64*10000/F62</f>
        <v>-0.7663451394201292</v>
      </c>
      <c r="G104">
        <f>AVERAGE(C104:E104)</f>
        <v>0.09774448770956633</v>
      </c>
      <c r="H104">
        <f>STDEV(C104:E104)</f>
        <v>0.05546676377964704</v>
      </c>
      <c r="I104">
        <f>(B104*B4+C104*C4+D104*D4+E104*E4+F104*F4)/SUM(B4:F4)</f>
        <v>-0.014093602918552894</v>
      </c>
      <c r="K104">
        <f>(LN(H104)+LN(H124))/2-LN(K114*K115^4)</f>
        <v>-4.515112126156064</v>
      </c>
    </row>
    <row r="105" spans="1:11" ht="12.75">
      <c r="A105" t="s">
        <v>69</v>
      </c>
      <c r="B105">
        <f>B65*10000/B62</f>
        <v>-0.8407433325243875</v>
      </c>
      <c r="C105">
        <f>C65*10000/C62</f>
        <v>0.629876022422068</v>
      </c>
      <c r="D105">
        <f>D65*10000/D62</f>
        <v>0.010623840779220482</v>
      </c>
      <c r="E105">
        <f>E65*10000/E62</f>
        <v>0.24917499926227954</v>
      </c>
      <c r="F105">
        <f>F65*10000/F62</f>
        <v>0.9457451942272306</v>
      </c>
      <c r="G105">
        <f>AVERAGE(C105:E105)</f>
        <v>0.296558287487856</v>
      </c>
      <c r="H105">
        <f>STDEV(C105:E105)</f>
        <v>0.31233347262126354</v>
      </c>
      <c r="I105">
        <f>(B105*B4+C105*C4+D105*D4+E105*E4+F105*F4)/SUM(B4:F4)</f>
        <v>0.21777101549241706</v>
      </c>
      <c r="K105">
        <f>(LN(H105)+LN(H125))/2-LN(K114*K115^5)</f>
        <v>-3.613411364875081</v>
      </c>
    </row>
    <row r="106" spans="1:11" ht="12.75">
      <c r="A106" t="s">
        <v>70</v>
      </c>
      <c r="B106">
        <f>B66*10000/B62</f>
        <v>0.9622454079906438</v>
      </c>
      <c r="C106">
        <f>C66*10000/C62</f>
        <v>0.24455132323329828</v>
      </c>
      <c r="D106">
        <f>D66*10000/D62</f>
        <v>1.4434466709141902</v>
      </c>
      <c r="E106">
        <f>E66*10000/E62</f>
        <v>0.07524471157916385</v>
      </c>
      <c r="F106">
        <f>F66*10000/F62</f>
        <v>11.31838353013132</v>
      </c>
      <c r="G106">
        <f>AVERAGE(C106:E106)</f>
        <v>0.5877475685755508</v>
      </c>
      <c r="H106">
        <f>STDEV(C106:E106)</f>
        <v>0.7458765966933242</v>
      </c>
      <c r="I106">
        <f>(B106*B4+C106*C4+D106*D4+E106*E4+F106*F4)/SUM(B4:F4)</f>
        <v>2.0687312978105767</v>
      </c>
      <c r="K106">
        <f>(LN(H106)+LN(H126))/2-LN(K114*K115^6)</f>
        <v>-4.497348020118823</v>
      </c>
    </row>
    <row r="107" spans="1:11" ht="12.75">
      <c r="A107" t="s">
        <v>71</v>
      </c>
      <c r="B107">
        <f>B67*10000/B62</f>
        <v>-0.25250102162395854</v>
      </c>
      <c r="C107">
        <f>C67*10000/C62</f>
        <v>-0.3463604690813217</v>
      </c>
      <c r="D107">
        <f>D67*10000/D62</f>
        <v>0.004945918346069876</v>
      </c>
      <c r="E107">
        <f>E67*10000/E62</f>
        <v>-0.0390634924296683</v>
      </c>
      <c r="F107">
        <f>F67*10000/F62</f>
        <v>-0.458435218659974</v>
      </c>
      <c r="G107">
        <f>AVERAGE(C107:E107)</f>
        <v>-0.12682601438830668</v>
      </c>
      <c r="H107">
        <f>STDEV(C107:E107)</f>
        <v>0.19139158721643568</v>
      </c>
      <c r="I107">
        <f>(B107*B4+C107*C4+D107*D4+E107*E4+F107*F4)/SUM(B4:F4)</f>
        <v>-0.1891809682259667</v>
      </c>
      <c r="K107">
        <f>(LN(H107)+LN(H127))/2-LN(K114*K115^7)</f>
        <v>-3.738386653439149</v>
      </c>
    </row>
    <row r="108" spans="1:9" ht="12.75">
      <c r="A108" t="s">
        <v>72</v>
      </c>
      <c r="B108">
        <f>B68*10000/B62</f>
        <v>0.07768149425776742</v>
      </c>
      <c r="C108">
        <f>C68*10000/C62</f>
        <v>-0.15693343007862193</v>
      </c>
      <c r="D108">
        <f>D68*10000/D62</f>
        <v>0.0008317314543936936</v>
      </c>
      <c r="E108">
        <f>E68*10000/E62</f>
        <v>-0.06657880333171279</v>
      </c>
      <c r="F108">
        <f>F68*10000/F62</f>
        <v>-0.12943359886512595</v>
      </c>
      <c r="G108">
        <f>AVERAGE(C108:E108)</f>
        <v>-0.07422683398531367</v>
      </c>
      <c r="H108">
        <f>STDEV(C108:E108)</f>
        <v>0.07916015934826967</v>
      </c>
      <c r="I108">
        <f>(B108*B4+C108*C4+D108*D4+E108*E4+F108*F4)/SUM(B4:F4)</f>
        <v>-0.05951926196281424</v>
      </c>
    </row>
    <row r="109" spans="1:9" ht="12.75">
      <c r="A109" t="s">
        <v>73</v>
      </c>
      <c r="B109">
        <f>B69*10000/B62</f>
        <v>-0.10899570203332735</v>
      </c>
      <c r="C109">
        <f>C69*10000/C62</f>
        <v>0.018247086899913407</v>
      </c>
      <c r="D109">
        <f>D69*10000/D62</f>
        <v>0.05098058388116742</v>
      </c>
      <c r="E109">
        <f>E69*10000/E62</f>
        <v>0.0423614522954984</v>
      </c>
      <c r="F109">
        <f>F69*10000/F62</f>
        <v>0.061682097710584284</v>
      </c>
      <c r="G109">
        <f>AVERAGE(C109:E109)</f>
        <v>0.037196374358859745</v>
      </c>
      <c r="H109">
        <f>STDEV(C109:E109)</f>
        <v>0.016966996750282733</v>
      </c>
      <c r="I109">
        <f>(B109*B4+C109*C4+D109*D4+E109*E4+F109*F4)/SUM(B4:F4)</f>
        <v>0.01922283559253679</v>
      </c>
    </row>
    <row r="110" spans="1:11" ht="12.75">
      <c r="A110" t="s">
        <v>74</v>
      </c>
      <c r="B110">
        <f>B70*10000/B62</f>
        <v>-0.5618763174240851</v>
      </c>
      <c r="C110">
        <f>C70*10000/C62</f>
        <v>-0.2766658742316448</v>
      </c>
      <c r="D110">
        <f>D70*10000/D62</f>
        <v>-0.200655293612212</v>
      </c>
      <c r="E110">
        <f>E70*10000/E62</f>
        <v>-0.2758801648151568</v>
      </c>
      <c r="F110">
        <f>F70*10000/F62</f>
        <v>-0.4958697307174251</v>
      </c>
      <c r="G110">
        <f>AVERAGE(C110:E110)</f>
        <v>-0.2510671108863379</v>
      </c>
      <c r="H110">
        <f>STDEV(C110:E110)</f>
        <v>0.0436596819214439</v>
      </c>
      <c r="I110">
        <f>(B110*B4+C110*C4+D110*D4+E110*E4+F110*F4)/SUM(B4:F4)</f>
        <v>-0.32875185413732966</v>
      </c>
      <c r="K110">
        <f>EXP(AVERAGE(K103:K107))</f>
        <v>0.019151832127974916</v>
      </c>
    </row>
    <row r="111" spans="1:9" ht="12.75">
      <c r="A111" t="s">
        <v>75</v>
      </c>
      <c r="B111">
        <f>B71*10000/B62</f>
        <v>-0.010997462008933196</v>
      </c>
      <c r="C111">
        <f>C71*10000/C62</f>
        <v>-0.013506546205589285</v>
      </c>
      <c r="D111">
        <f>D71*10000/D62</f>
        <v>-0.018152533373840117</v>
      </c>
      <c r="E111">
        <f>E71*10000/E62</f>
        <v>0.0015296105302557515</v>
      </c>
      <c r="F111">
        <f>F71*10000/F62</f>
        <v>-0.015209535363510888</v>
      </c>
      <c r="G111">
        <f>AVERAGE(C111:E111)</f>
        <v>-0.01004315634972455</v>
      </c>
      <c r="H111">
        <f>STDEV(C111:E111)</f>
        <v>0.0102880026796101</v>
      </c>
      <c r="I111">
        <f>(B111*B4+C111*C4+D111*D4+E111*E4+F111*F4)/SUM(B4:F4)</f>
        <v>-0.010867590841592762</v>
      </c>
    </row>
    <row r="112" spans="1:9" ht="12.75">
      <c r="A112" t="s">
        <v>76</v>
      </c>
      <c r="B112">
        <f>B72*10000/B62</f>
        <v>-0.033321977257935696</v>
      </c>
      <c r="C112">
        <f>C72*10000/C62</f>
        <v>-0.015417392734054538</v>
      </c>
      <c r="D112">
        <f>D72*10000/D62</f>
        <v>-0.022469613761095623</v>
      </c>
      <c r="E112">
        <f>E72*10000/E62</f>
        <v>-0.03316843018045541</v>
      </c>
      <c r="F112">
        <f>F72*10000/F62</f>
        <v>-0.04284934175319665</v>
      </c>
      <c r="G112">
        <f>AVERAGE(C112:E112)</f>
        <v>-0.02368514555853519</v>
      </c>
      <c r="H112">
        <f>STDEV(C112:E112)</f>
        <v>0.008937727382775866</v>
      </c>
      <c r="I112">
        <f>(B112*B4+C112*C4+D112*D4+E112*E4+F112*F4)/SUM(B4:F4)</f>
        <v>-0.027632603586002648</v>
      </c>
    </row>
    <row r="113" spans="1:9" ht="12.75">
      <c r="A113" t="s">
        <v>77</v>
      </c>
      <c r="B113">
        <f>B73*10000/B62</f>
        <v>0.015233245285999206</v>
      </c>
      <c r="C113">
        <f>C73*10000/C62</f>
        <v>0.01258022296118014</v>
      </c>
      <c r="D113">
        <f>D73*10000/D62</f>
        <v>0.01957294549202801</v>
      </c>
      <c r="E113">
        <f>E73*10000/E62</f>
        <v>0.012223581541260225</v>
      </c>
      <c r="F113">
        <f>F73*10000/F62</f>
        <v>0.011934134803747295</v>
      </c>
      <c r="G113">
        <f>AVERAGE(C113:E113)</f>
        <v>0.014792249998156126</v>
      </c>
      <c r="H113">
        <f>STDEV(C113:E113)</f>
        <v>0.004144042148608748</v>
      </c>
      <c r="I113">
        <f>(B113*B4+C113*C4+D113*D4+E113*E4+F113*F4)/SUM(B4:F4)</f>
        <v>0.014475663167126758</v>
      </c>
    </row>
    <row r="114" spans="1:11" ht="12.75">
      <c r="A114" t="s">
        <v>78</v>
      </c>
      <c r="B114">
        <f>B74*10000/B62</f>
        <v>-0.20019310869715987</v>
      </c>
      <c r="C114">
        <f>C74*10000/C62</f>
        <v>-0.18616220664691652</v>
      </c>
      <c r="D114">
        <f>D74*10000/D62</f>
        <v>-0.19625025591625164</v>
      </c>
      <c r="E114">
        <f>E74*10000/E62</f>
        <v>-0.17451911091572062</v>
      </c>
      <c r="F114">
        <f>F74*10000/F62</f>
        <v>-0.13648364316258774</v>
      </c>
      <c r="G114">
        <f>AVERAGE(C114:E114)</f>
        <v>-0.18564385782629625</v>
      </c>
      <c r="H114">
        <f>STDEV(C114:E114)</f>
        <v>0.010874841602681162</v>
      </c>
      <c r="I114">
        <f>(B114*B4+C114*C4+D114*D4+E114*E4+F114*F4)/SUM(B4:F4)</f>
        <v>-0.18121886617386948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0.0038675783909212285</v>
      </c>
      <c r="C115">
        <f>C75*10000/C62</f>
        <v>6.0448412870602115E-05</v>
      </c>
      <c r="D115">
        <f>D75*10000/D62</f>
        <v>-0.0005103823102748817</v>
      </c>
      <c r="E115">
        <f>E75*10000/E62</f>
        <v>-0.0022963117474401316</v>
      </c>
      <c r="F115">
        <f>F75*10000/F62</f>
        <v>-0.010720125840460412</v>
      </c>
      <c r="G115">
        <f>AVERAGE(C115:E115)</f>
        <v>-0.000915415214948137</v>
      </c>
      <c r="H115">
        <f>STDEV(C115:E115)</f>
        <v>0.0012294788951860904</v>
      </c>
      <c r="I115">
        <f>(B115*B4+C115*C4+D115*D4+E115*E4+F115*F4)/SUM(B4:F4)</f>
        <v>-0.0015245760192194163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173.33634713945048</v>
      </c>
      <c r="C122">
        <f>C82*10000/C62</f>
        <v>96.10728591630114</v>
      </c>
      <c r="D122">
        <f>D82*10000/D62</f>
        <v>-13.318056615126054</v>
      </c>
      <c r="E122">
        <f>E82*10000/E62</f>
        <v>-93.18269236072734</v>
      </c>
      <c r="F122">
        <f>F82*10000/F62</f>
        <v>-170.07933355421667</v>
      </c>
      <c r="G122">
        <f>AVERAGE(C122:E122)</f>
        <v>-3.4644876865174203</v>
      </c>
      <c r="H122">
        <f>STDEV(C122:E122)</f>
        <v>95.02890920400282</v>
      </c>
      <c r="I122">
        <f>(B122*B4+C122*C4+D122*D4+E122*E4+F122*F4)/SUM(B4:F4)</f>
        <v>0.05589231791019164</v>
      </c>
    </row>
    <row r="123" spans="1:9" ht="12.75">
      <c r="A123" t="s">
        <v>82</v>
      </c>
      <c r="B123">
        <f>B83*10000/B62</f>
        <v>2.674682181993452</v>
      </c>
      <c r="C123">
        <f>C83*10000/C62</f>
        <v>0.34136202680196426</v>
      </c>
      <c r="D123">
        <f>D83*10000/D62</f>
        <v>0.18421902222043646</v>
      </c>
      <c r="E123">
        <f>E83*10000/E62</f>
        <v>-2.7078846041794655</v>
      </c>
      <c r="F123">
        <f>F83*10000/F62</f>
        <v>2.852020225622149</v>
      </c>
      <c r="G123">
        <f>AVERAGE(C123:E123)</f>
        <v>-0.7274345183856883</v>
      </c>
      <c r="H123">
        <f>STDEV(C123:E123)</f>
        <v>1.7169188646271736</v>
      </c>
      <c r="I123">
        <f>(B123*B4+C123*C4+D123*D4+E123*E4+F123*F4)/SUM(B4:F4)</f>
        <v>0.24235586294322997</v>
      </c>
    </row>
    <row r="124" spans="1:9" ht="12.75">
      <c r="A124" t="s">
        <v>83</v>
      </c>
      <c r="B124">
        <f>B84*10000/B62</f>
        <v>0.1139032847959746</v>
      </c>
      <c r="C124">
        <f>C84*10000/C62</f>
        <v>3.8461511283218237</v>
      </c>
      <c r="D124">
        <f>D84*10000/D62</f>
        <v>1.6658491540914853</v>
      </c>
      <c r="E124">
        <f>E84*10000/E62</f>
        <v>0.8552179333352783</v>
      </c>
      <c r="F124">
        <f>F84*10000/F62</f>
        <v>3.7308691460251424</v>
      </c>
      <c r="G124">
        <f>AVERAGE(C124:E124)</f>
        <v>2.122406071916196</v>
      </c>
      <c r="H124">
        <f>STDEV(C124:E124)</f>
        <v>1.5468527753565644</v>
      </c>
      <c r="I124">
        <f>(B124*B4+C124*C4+D124*D4+E124*E4+F124*F4)/SUM(B4:F4)</f>
        <v>2.0446835715450375</v>
      </c>
    </row>
    <row r="125" spans="1:9" ht="12.75">
      <c r="A125" t="s">
        <v>84</v>
      </c>
      <c r="B125">
        <f>B85*10000/B62</f>
        <v>0.647166702503964</v>
      </c>
      <c r="C125">
        <f>C85*10000/C62</f>
        <v>-0.7520279026903243</v>
      </c>
      <c r="D125">
        <f>D85*10000/D62</f>
        <v>-0.020700499557472177</v>
      </c>
      <c r="E125">
        <f>E85*10000/E62</f>
        <v>-1.0047364500033122</v>
      </c>
      <c r="F125">
        <f>F85*10000/F62</f>
        <v>-1.7125969859977024</v>
      </c>
      <c r="G125">
        <f>AVERAGE(C125:E125)</f>
        <v>-0.5924882840837029</v>
      </c>
      <c r="H125">
        <f>STDEV(C125:E125)</f>
        <v>0.5110492690253275</v>
      </c>
      <c r="I125">
        <f>(B125*B4+C125*C4+D125*D4+E125*E4+F125*F4)/SUM(B4:F4)</f>
        <v>-0.5614882506660236</v>
      </c>
    </row>
    <row r="126" spans="1:9" ht="12.75">
      <c r="A126" t="s">
        <v>85</v>
      </c>
      <c r="B126">
        <f>B86*10000/B62</f>
        <v>-0.08508278212057489</v>
      </c>
      <c r="C126">
        <f>C86*10000/C62</f>
        <v>0.06232265784781452</v>
      </c>
      <c r="D126">
        <f>D86*10000/D62</f>
        <v>0.0445843340596117</v>
      </c>
      <c r="E126">
        <f>E86*10000/E62</f>
        <v>0.06528591847444096</v>
      </c>
      <c r="F126">
        <f>F86*10000/F62</f>
        <v>0.8550503916875426</v>
      </c>
      <c r="G126">
        <f>AVERAGE(C126:E126)</f>
        <v>0.05739763679395573</v>
      </c>
      <c r="H126">
        <f>STDEV(C126:E126)</f>
        <v>0.011195122759791001</v>
      </c>
      <c r="I126">
        <f>(B126*B4+C126*C4+D126*D4+E126*E4+F126*F4)/SUM(B4:F4)</f>
        <v>0.14276460207463756</v>
      </c>
    </row>
    <row r="127" spans="1:9" ht="12.75">
      <c r="A127" t="s">
        <v>86</v>
      </c>
      <c r="B127">
        <f>B87*10000/B62</f>
        <v>-0.05361373984293733</v>
      </c>
      <c r="C127">
        <f>C87*10000/C62</f>
        <v>-0.16985207900873256</v>
      </c>
      <c r="D127">
        <f>D87*10000/D62</f>
        <v>-0.14249777378065545</v>
      </c>
      <c r="E127">
        <f>E87*10000/E62</f>
        <v>-0.2591551772766118</v>
      </c>
      <c r="F127">
        <f>F87*10000/F62</f>
        <v>0.16966810029956517</v>
      </c>
      <c r="G127">
        <f>AVERAGE(C127:E127)</f>
        <v>-0.1905016766886666</v>
      </c>
      <c r="H127">
        <f>STDEV(C127:E127)</f>
        <v>0.061008539245436345</v>
      </c>
      <c r="I127">
        <f>(B127*B4+C127*C4+D127*D4+E127*E4+F127*F4)/SUM(B4:F4)</f>
        <v>-0.1227443020734122</v>
      </c>
    </row>
    <row r="128" spans="1:9" ht="12.75">
      <c r="A128" t="s">
        <v>87</v>
      </c>
      <c r="B128">
        <f>B88*10000/B62</f>
        <v>-0.01770700420925834</v>
      </c>
      <c r="C128">
        <f>C88*10000/C62</f>
        <v>0.38713685487358357</v>
      </c>
      <c r="D128">
        <f>D88*10000/D62</f>
        <v>0.26849817599969467</v>
      </c>
      <c r="E128">
        <f>E88*10000/E62</f>
        <v>0.06742635945249639</v>
      </c>
      <c r="F128">
        <f>F88*10000/F62</f>
        <v>0.2132908513260394</v>
      </c>
      <c r="G128">
        <f>AVERAGE(C128:E128)</f>
        <v>0.24102046344192488</v>
      </c>
      <c r="H128">
        <f>STDEV(C128:E128)</f>
        <v>0.16161673408454588</v>
      </c>
      <c r="I128">
        <f>(B128*B4+C128*C4+D128*D4+E128*E4+F128*F4)/SUM(B4:F4)</f>
        <v>0.19976244144157923</v>
      </c>
    </row>
    <row r="129" spans="1:9" ht="12.75">
      <c r="A129" t="s">
        <v>88</v>
      </c>
      <c r="B129">
        <f>B89*10000/B62</f>
        <v>-0.015065368599501094</v>
      </c>
      <c r="C129">
        <f>C89*10000/C62</f>
        <v>-0.036894745746194696</v>
      </c>
      <c r="D129">
        <f>D89*10000/D62</f>
        <v>0.06100726582125802</v>
      </c>
      <c r="E129">
        <f>E89*10000/E62</f>
        <v>0.07464607435311942</v>
      </c>
      <c r="F129">
        <f>F89*10000/F62</f>
        <v>-0.01548225931113538</v>
      </c>
      <c r="G129">
        <f>AVERAGE(C129:E129)</f>
        <v>0.032919531476060915</v>
      </c>
      <c r="H129">
        <f>STDEV(C129:E129)</f>
        <v>0.06084430337009096</v>
      </c>
      <c r="I129">
        <f>(B129*B4+C129*C4+D129*D4+E129*E4+F129*F4)/SUM(B4:F4)</f>
        <v>0.01951307668841533</v>
      </c>
    </row>
    <row r="130" spans="1:9" ht="12.75">
      <c r="A130" t="s">
        <v>89</v>
      </c>
      <c r="B130">
        <f>B90*10000/B62</f>
        <v>-0.06470128241231596</v>
      </c>
      <c r="C130">
        <f>C90*10000/C62</f>
        <v>-0.05367925794047435</v>
      </c>
      <c r="D130">
        <f>D90*10000/D62</f>
        <v>-0.015141914535457357</v>
      </c>
      <c r="E130">
        <f>E90*10000/E62</f>
        <v>-0.03228473750556468</v>
      </c>
      <c r="F130">
        <f>F90*10000/F62</f>
        <v>0.2720468000217197</v>
      </c>
      <c r="G130">
        <f>AVERAGE(C130:E130)</f>
        <v>-0.03370196999383213</v>
      </c>
      <c r="H130">
        <f>STDEV(C130:E130)</f>
        <v>0.01930772177454923</v>
      </c>
      <c r="I130">
        <f>(B130*B4+C130*C4+D130*D4+E130*E4+F130*F4)/SUM(B4:F4)</f>
        <v>0.002446012971324094</v>
      </c>
    </row>
    <row r="131" spans="1:9" ht="12.75">
      <c r="A131" t="s">
        <v>90</v>
      </c>
      <c r="B131">
        <f>B91*10000/B62</f>
        <v>-0.04260437192362892</v>
      </c>
      <c r="C131">
        <f>C91*10000/C62</f>
        <v>-0.034754537888962274</v>
      </c>
      <c r="D131">
        <f>D91*10000/D62</f>
        <v>0.013340803040430647</v>
      </c>
      <c r="E131">
        <f>E91*10000/E62</f>
        <v>-0.005555843429503856</v>
      </c>
      <c r="F131">
        <f>F91*10000/F62</f>
        <v>0.07419113883525738</v>
      </c>
      <c r="G131">
        <f>AVERAGE(C131:E131)</f>
        <v>-0.008989859426011828</v>
      </c>
      <c r="H131">
        <f>STDEV(C131:E131)</f>
        <v>0.024230864701385278</v>
      </c>
      <c r="I131">
        <f>(B131*B4+C131*C4+D131*D4+E131*E4+F131*F4)/SUM(B4:F4)</f>
        <v>-0.0028140880136240617</v>
      </c>
    </row>
    <row r="132" spans="1:9" ht="12.75">
      <c r="A132" t="s">
        <v>91</v>
      </c>
      <c r="B132">
        <f>B92*10000/B62</f>
        <v>-0.01212260696480357</v>
      </c>
      <c r="C132">
        <f>C92*10000/C62</f>
        <v>0.03131192404961892</v>
      </c>
      <c r="D132">
        <f>D92*10000/D62</f>
        <v>0.024351684434871363</v>
      </c>
      <c r="E132">
        <f>E92*10000/E62</f>
        <v>0.010420510776898931</v>
      </c>
      <c r="F132">
        <f>F92*10000/F62</f>
        <v>-0.004775304790505404</v>
      </c>
      <c r="G132">
        <f>AVERAGE(C132:E132)</f>
        <v>0.022028039753796403</v>
      </c>
      <c r="H132">
        <f>STDEV(C132:E132)</f>
        <v>0.010637776110908295</v>
      </c>
      <c r="I132">
        <f>(B132*B4+C132*C4+D132*D4+E132*E4+F132*F4)/SUM(B4:F4)</f>
        <v>0.013505314021898649</v>
      </c>
    </row>
    <row r="133" spans="1:9" ht="12.75">
      <c r="A133" t="s">
        <v>92</v>
      </c>
      <c r="B133">
        <f>B93*10000/B62</f>
        <v>0.09402838411029084</v>
      </c>
      <c r="C133">
        <f>C93*10000/C62</f>
        <v>0.08869440752103168</v>
      </c>
      <c r="D133">
        <f>D93*10000/D62</f>
        <v>0.08529424570409999</v>
      </c>
      <c r="E133">
        <f>E93*10000/E62</f>
        <v>0.07834285984441418</v>
      </c>
      <c r="F133">
        <f>F93*10000/F62</f>
        <v>0.06752433640884004</v>
      </c>
      <c r="G133">
        <f>AVERAGE(C133:E133)</f>
        <v>0.08411050435651529</v>
      </c>
      <c r="H133">
        <f>STDEV(C133:E133)</f>
        <v>0.005276321399309138</v>
      </c>
      <c r="I133">
        <f>(B133*B4+C133*C4+D133*D4+E133*E4+F133*F4)/SUM(B4:F4)</f>
        <v>0.08334519362096351</v>
      </c>
    </row>
    <row r="134" spans="1:9" ht="12.75">
      <c r="A134" t="s">
        <v>93</v>
      </c>
      <c r="B134">
        <f>B94*10000/B62</f>
        <v>-0.031554506246575596</v>
      </c>
      <c r="C134">
        <f>C94*10000/C62</f>
        <v>-0.016089211834167904</v>
      </c>
      <c r="D134">
        <f>D94*10000/D62</f>
        <v>-0.00032801728185745204</v>
      </c>
      <c r="E134">
        <f>E94*10000/E62</f>
        <v>0.013581033417585271</v>
      </c>
      <c r="F134">
        <f>F94*10000/F62</f>
        <v>-5.76335399639337E-05</v>
      </c>
      <c r="G134">
        <f>AVERAGE(C134:E134)</f>
        <v>-0.0009453985661466944</v>
      </c>
      <c r="H134">
        <f>STDEV(C134:E134)</f>
        <v>0.014844754395490631</v>
      </c>
      <c r="I134">
        <f>(B134*B4+C134*C4+D134*D4+E134*E4+F134*F4)/SUM(B4:F4)</f>
        <v>-0.005271934818113937</v>
      </c>
    </row>
    <row r="135" spans="1:9" ht="12.75">
      <c r="A135" t="s">
        <v>94</v>
      </c>
      <c r="B135">
        <f>B95*10000/B62</f>
        <v>-0.001966220282592364</v>
      </c>
      <c r="C135">
        <f>C95*10000/C62</f>
        <v>-0.005425449745315569</v>
      </c>
      <c r="D135">
        <f>D95*10000/D62</f>
        <v>0.0019222580647945972</v>
      </c>
      <c r="E135">
        <f>E95*10000/E62</f>
        <v>0.0003977092634787262</v>
      </c>
      <c r="F135">
        <f>F95*10000/F62</f>
        <v>0.0044422122697248545</v>
      </c>
      <c r="G135">
        <f>AVERAGE(C135:E135)</f>
        <v>-0.0010351608056807487</v>
      </c>
      <c r="H135">
        <f>STDEV(C135:E135)</f>
        <v>0.003877762240262842</v>
      </c>
      <c r="I135">
        <f>(B135*B4+C135*C4+D135*D4+E135*E4+F135*F4)/SUM(B4:F4)</f>
        <v>-0.00044247491521049646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2006-01-26T13:07:41Z</cp:lastPrinted>
  <dcterms:created xsi:type="dcterms:W3CDTF">2006-01-26T13:07:41Z</dcterms:created>
  <dcterms:modified xsi:type="dcterms:W3CDTF">2006-01-26T13:36:44Z</dcterms:modified>
  <cp:category/>
  <cp:version/>
  <cp:contentType/>
  <cp:contentStatus/>
</cp:coreProperties>
</file>