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<sst xmlns="http://schemas.openxmlformats.org/spreadsheetml/2006/main" count="204" uniqueCount="98">
  <si>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26/01/2006       14:00:10</t>
  </si>
  <si>
    <t>LISSNER</t>
  </si>
  <si>
    <t>HCMQAP794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</si>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</sst>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2949826"/>
        <c:axId val="51004115"/>
      </c:lineChart>
      <c:catAx>
        <c:axId val="429498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-0.002268</v>
      </c>
      <c r="C4" s="12">
        <v>-0.003759</v>
      </c>
      <c r="D4" s="12">
        <v>-0.003757</v>
      </c>
      <c r="E4" s="12">
        <v>-0.003758</v>
      </c>
      <c r="F4" s="24">
        <v>-0.002075</v>
      </c>
      <c r="G4" s="34">
        <v>-0.011711</v>
      </c>
    </row>
    <row r="5" spans="1:7" ht="12.75" thickBot="1">
      <c r="A5" s="44" t="s">
        <v>13</v>
      </c>
      <c r="B5" s="45">
        <v>6.395285</v>
      </c>
      <c r="C5" s="46">
        <v>3.961535</v>
      </c>
      <c r="D5" s="46">
        <v>-1.016103</v>
      </c>
      <c r="E5" s="46">
        <v>-3.374842</v>
      </c>
      <c r="F5" s="47">
        <v>-6.260592</v>
      </c>
      <c r="G5" s="48">
        <v>4.828298</v>
      </c>
    </row>
    <row r="6" spans="1:7" ht="12.75" thickTop="1">
      <c r="A6" s="6" t="s">
        <v>14</v>
      </c>
      <c r="B6" s="39">
        <v>-98.18738</v>
      </c>
      <c r="C6" s="40">
        <v>71.90433</v>
      </c>
      <c r="D6" s="40">
        <v>14.87897</v>
      </c>
      <c r="E6" s="40">
        <v>118.3952</v>
      </c>
      <c r="F6" s="41">
        <v>-264.351</v>
      </c>
      <c r="G6" s="42">
        <v>0.006968332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0.5423117</v>
      </c>
      <c r="C8" s="13">
        <v>0.7771385</v>
      </c>
      <c r="D8" s="13">
        <v>-2.983075</v>
      </c>
      <c r="E8" s="13">
        <v>0.9554516</v>
      </c>
      <c r="F8" s="25">
        <v>-1.608867</v>
      </c>
      <c r="G8" s="35">
        <v>-0.4355664</v>
      </c>
    </row>
    <row r="9" spans="1:7" ht="12">
      <c r="A9" s="20" t="s">
        <v>17</v>
      </c>
      <c r="B9" s="29">
        <v>0.1812328</v>
      </c>
      <c r="C9" s="13">
        <v>-0.2045655</v>
      </c>
      <c r="D9" s="13">
        <v>-0.2782023</v>
      </c>
      <c r="E9" s="13">
        <v>-0.01586914</v>
      </c>
      <c r="F9" s="25">
        <v>-0.7608515</v>
      </c>
      <c r="G9" s="35">
        <v>-0.1947779</v>
      </c>
    </row>
    <row r="10" spans="1:7" ht="12">
      <c r="A10" s="20" t="s">
        <v>18</v>
      </c>
      <c r="B10" s="29">
        <v>-0.2951723</v>
      </c>
      <c r="C10" s="13">
        <v>0.1961062</v>
      </c>
      <c r="D10" s="13">
        <v>1.085114</v>
      </c>
      <c r="E10" s="13">
        <v>-0.5542301</v>
      </c>
      <c r="F10" s="25">
        <v>-1.586427</v>
      </c>
      <c r="G10" s="35">
        <v>-0.0786746</v>
      </c>
    </row>
    <row r="11" spans="1:7" ht="12">
      <c r="A11" s="21" t="s">
        <v>19</v>
      </c>
      <c r="B11" s="31">
        <v>2.420839</v>
      </c>
      <c r="C11" s="15">
        <v>-0.3987915</v>
      </c>
      <c r="D11" s="15">
        <v>1.324984</v>
      </c>
      <c r="E11" s="15">
        <v>-0.08209793</v>
      </c>
      <c r="F11" s="27">
        <v>12.69891</v>
      </c>
      <c r="G11" s="37">
        <v>2.241375</v>
      </c>
    </row>
    <row r="12" spans="1:7" ht="12">
      <c r="A12" s="20" t="s">
        <v>20</v>
      </c>
      <c r="B12" s="29">
        <v>0.07370298</v>
      </c>
      <c r="C12" s="13">
        <v>0.01889386</v>
      </c>
      <c r="D12" s="13">
        <v>0.101608</v>
      </c>
      <c r="E12" s="13">
        <v>-0.03835875</v>
      </c>
      <c r="F12" s="25">
        <v>0.1951707</v>
      </c>
      <c r="G12" s="35">
        <v>0.05639425</v>
      </c>
    </row>
    <row r="13" spans="1:7" ht="12">
      <c r="A13" s="20" t="s">
        <v>21</v>
      </c>
      <c r="B13" s="29">
        <v>-0.02052938</v>
      </c>
      <c r="C13" s="13">
        <v>-0.1742279</v>
      </c>
      <c r="D13" s="13">
        <v>-0.04696794</v>
      </c>
      <c r="E13" s="13">
        <v>0.2795655</v>
      </c>
      <c r="F13" s="25">
        <v>0.1653941</v>
      </c>
      <c r="G13" s="35">
        <v>0.03303054</v>
      </c>
    </row>
    <row r="14" spans="1:7" ht="12">
      <c r="A14" s="20" t="s">
        <v>22</v>
      </c>
      <c r="B14" s="29">
        <v>0.07062829</v>
      </c>
      <c r="C14" s="13">
        <v>0.09973248</v>
      </c>
      <c r="D14" s="13">
        <v>0.1669223</v>
      </c>
      <c r="E14" s="13">
        <v>0.09140994</v>
      </c>
      <c r="F14" s="25">
        <v>0.3315012</v>
      </c>
      <c r="G14" s="35">
        <v>0.1404575</v>
      </c>
    </row>
    <row r="15" spans="1:7" ht="12">
      <c r="A15" s="21" t="s">
        <v>23</v>
      </c>
      <c r="B15" s="31">
        <v>-0.4729292</v>
      </c>
      <c r="C15" s="15">
        <v>-0.3020691</v>
      </c>
      <c r="D15" s="15">
        <v>-0.1694371</v>
      </c>
      <c r="E15" s="15">
        <v>-0.293801</v>
      </c>
      <c r="F15" s="27">
        <v>-0.4913261</v>
      </c>
      <c r="G15" s="37">
        <v>-0.3181237</v>
      </c>
    </row>
    <row r="16" spans="1:7" ht="12">
      <c r="A16" s="20" t="s">
        <v>24</v>
      </c>
      <c r="B16" s="29">
        <v>-0.02592226</v>
      </c>
      <c r="C16" s="13">
        <v>-0.03967121</v>
      </c>
      <c r="D16" s="13">
        <v>-0.01505519</v>
      </c>
      <c r="E16" s="13">
        <v>-0.0592211</v>
      </c>
      <c r="F16" s="25">
        <v>-0.08753343</v>
      </c>
      <c r="G16" s="35">
        <v>-0.04281651</v>
      </c>
    </row>
    <row r="17" spans="1:7" ht="12">
      <c r="A17" s="20" t="s">
        <v>25</v>
      </c>
      <c r="B17" s="29">
        <v>-0.01846756</v>
      </c>
      <c r="C17" s="13">
        <v>-0.02680971</v>
      </c>
      <c r="D17" s="13">
        <v>-0.02151252</v>
      </c>
      <c r="E17" s="13">
        <v>-0.02242328</v>
      </c>
      <c r="F17" s="25">
        <v>-0.03671852</v>
      </c>
      <c r="G17" s="35">
        <v>-0.02458466</v>
      </c>
    </row>
    <row r="18" spans="1:7" ht="12">
      <c r="A18" s="20" t="s">
        <v>26</v>
      </c>
      <c r="B18" s="29">
        <v>0.05023279</v>
      </c>
      <c r="C18" s="13">
        <v>-0.009318279</v>
      </c>
      <c r="D18" s="13">
        <v>0.02411964</v>
      </c>
      <c r="E18" s="13">
        <v>0.01864413</v>
      </c>
      <c r="F18" s="25">
        <v>0.07495173</v>
      </c>
      <c r="G18" s="35">
        <v>0.02529144</v>
      </c>
    </row>
    <row r="19" spans="1:7" ht="12">
      <c r="A19" s="21" t="s">
        <v>27</v>
      </c>
      <c r="B19" s="31">
        <v>-0.2095627</v>
      </c>
      <c r="C19" s="15">
        <v>-0.169994</v>
      </c>
      <c r="D19" s="15">
        <v>-0.2008496</v>
      </c>
      <c r="E19" s="15">
        <v>-0.1785088</v>
      </c>
      <c r="F19" s="27">
        <v>-0.1455171</v>
      </c>
      <c r="G19" s="37">
        <v>-0.181961</v>
      </c>
    </row>
    <row r="20" spans="1:7" ht="12.75" thickBot="1">
      <c r="A20" s="44" t="s">
        <v>28</v>
      </c>
      <c r="B20" s="45">
        <v>-0.0004795982</v>
      </c>
      <c r="C20" s="46">
        <v>0.001296797</v>
      </c>
      <c r="D20" s="46">
        <v>-0.008615198</v>
      </c>
      <c r="E20" s="46">
        <v>0.001958293</v>
      </c>
      <c r="F20" s="47">
        <v>-0.008968584</v>
      </c>
      <c r="G20" s="48">
        <v>-0.00255015</v>
      </c>
    </row>
    <row r="21" spans="1:7" ht="12.75" thickTop="1">
      <c r="A21" s="6" t="s">
        <v>29</v>
      </c>
      <c r="B21" s="39">
        <v>-66.90275</v>
      </c>
      <c r="C21" s="40">
        <v>15.99174</v>
      </c>
      <c r="D21" s="40">
        <v>20.50343</v>
      </c>
      <c r="E21" s="40">
        <v>14.48011</v>
      </c>
      <c r="F21" s="41">
        <v>-19.12428</v>
      </c>
      <c r="G21" s="43">
        <v>0.01038452</v>
      </c>
    </row>
    <row r="22" spans="1:7" ht="12">
      <c r="A22" s="20" t="s">
        <v>30</v>
      </c>
      <c r="B22" s="29">
        <v>127.9127</v>
      </c>
      <c r="C22" s="13">
        <v>79.23236</v>
      </c>
      <c r="D22" s="13">
        <v>-20.32208</v>
      </c>
      <c r="E22" s="13">
        <v>-67.49787</v>
      </c>
      <c r="F22" s="25">
        <v>-125.2184</v>
      </c>
      <c r="G22" s="36">
        <v>0</v>
      </c>
    </row>
    <row r="23" spans="1:7" ht="12">
      <c r="A23" s="20" t="s">
        <v>31</v>
      </c>
      <c r="B23" s="29">
        <v>-1.647812</v>
      </c>
      <c r="C23" s="13">
        <v>-3.731509</v>
      </c>
      <c r="D23" s="13">
        <v>-3.194127</v>
      </c>
      <c r="E23" s="13">
        <v>-3.547121</v>
      </c>
      <c r="F23" s="25">
        <v>2.479921</v>
      </c>
      <c r="G23" s="35">
        <v>-2.430187</v>
      </c>
    </row>
    <row r="24" spans="1:7" ht="12">
      <c r="A24" s="20" t="s">
        <v>32</v>
      </c>
      <c r="B24" s="29">
        <v>0.3396645</v>
      </c>
      <c r="C24" s="13">
        <v>2.813867</v>
      </c>
      <c r="D24" s="13">
        <v>0.4339584</v>
      </c>
      <c r="E24" s="13">
        <v>3.364603</v>
      </c>
      <c r="F24" s="25">
        <v>2.099315</v>
      </c>
      <c r="G24" s="35">
        <v>1.919613</v>
      </c>
    </row>
    <row r="25" spans="1:7" ht="12">
      <c r="A25" s="20" t="s">
        <v>33</v>
      </c>
      <c r="B25" s="29">
        <v>-0.247132</v>
      </c>
      <c r="C25" s="13">
        <v>-1.303282</v>
      </c>
      <c r="D25" s="13">
        <v>-1.568304</v>
      </c>
      <c r="E25" s="13">
        <v>-1.627396</v>
      </c>
      <c r="F25" s="25">
        <v>-1.382953</v>
      </c>
      <c r="G25" s="35">
        <v>-1.302244</v>
      </c>
    </row>
    <row r="26" spans="1:7" ht="12">
      <c r="A26" s="21" t="s">
        <v>34</v>
      </c>
      <c r="B26" s="31">
        <v>0.2091222</v>
      </c>
      <c r="C26" s="15">
        <v>0.2834846</v>
      </c>
      <c r="D26" s="15">
        <v>-0.3676314</v>
      </c>
      <c r="E26" s="15">
        <v>-0.05697621</v>
      </c>
      <c r="F26" s="27">
        <v>0.8922681</v>
      </c>
      <c r="G26" s="37">
        <v>0.1150503</v>
      </c>
    </row>
    <row r="27" spans="1:7" ht="12">
      <c r="A27" s="20" t="s">
        <v>35</v>
      </c>
      <c r="B27" s="29">
        <v>-0.1693493</v>
      </c>
      <c r="C27" s="13">
        <v>-0.2111192</v>
      </c>
      <c r="D27" s="13">
        <v>0.05135519</v>
      </c>
      <c r="E27" s="13">
        <v>-0.2658105</v>
      </c>
      <c r="F27" s="25">
        <v>0.07014666</v>
      </c>
      <c r="G27" s="35">
        <v>-0.1177066</v>
      </c>
    </row>
    <row r="28" spans="1:7" ht="12">
      <c r="A28" s="20" t="s">
        <v>36</v>
      </c>
      <c r="B28" s="29">
        <v>-0.04353972</v>
      </c>
      <c r="C28" s="13">
        <v>-0.1369958</v>
      </c>
      <c r="D28" s="13">
        <v>-0.2516164</v>
      </c>
      <c r="E28" s="13">
        <v>0.3297818</v>
      </c>
      <c r="F28" s="25">
        <v>0.03939896</v>
      </c>
      <c r="G28" s="35">
        <v>-0.01523317</v>
      </c>
    </row>
    <row r="29" spans="1:7" ht="12">
      <c r="A29" s="20" t="s">
        <v>37</v>
      </c>
      <c r="B29" s="29">
        <v>-0.0074279</v>
      </c>
      <c r="C29" s="13">
        <v>-0.1610167</v>
      </c>
      <c r="D29" s="13">
        <v>-0.07030221</v>
      </c>
      <c r="E29" s="13">
        <v>-0.05697706</v>
      </c>
      <c r="F29" s="25">
        <v>-0.09663044</v>
      </c>
      <c r="G29" s="35">
        <v>-0.08328983</v>
      </c>
    </row>
    <row r="30" spans="1:7" ht="12">
      <c r="A30" s="21" t="s">
        <v>38</v>
      </c>
      <c r="B30" s="31">
        <v>0.02058208</v>
      </c>
      <c r="C30" s="15">
        <v>-0.03081364</v>
      </c>
      <c r="D30" s="15">
        <v>-0.03196532</v>
      </c>
      <c r="E30" s="15">
        <v>-0.05974573</v>
      </c>
      <c r="F30" s="27">
        <v>0.222109</v>
      </c>
      <c r="G30" s="37">
        <v>0.002987644</v>
      </c>
    </row>
    <row r="31" spans="1:7" ht="12">
      <c r="A31" s="20" t="s">
        <v>39</v>
      </c>
      <c r="B31" s="29">
        <v>-0.0131245</v>
      </c>
      <c r="C31" s="13">
        <v>0.0006829675</v>
      </c>
      <c r="D31" s="13">
        <v>0.03363379</v>
      </c>
      <c r="E31" s="13">
        <v>0.03734767</v>
      </c>
      <c r="F31" s="25">
        <v>0.08593648</v>
      </c>
      <c r="G31" s="35">
        <v>0.02675006</v>
      </c>
    </row>
    <row r="32" spans="1:7" ht="12">
      <c r="A32" s="20" t="s">
        <v>40</v>
      </c>
      <c r="B32" s="29">
        <v>0.009065722</v>
      </c>
      <c r="C32" s="13">
        <v>0.006698157</v>
      </c>
      <c r="D32" s="13">
        <v>-0.01361486</v>
      </c>
      <c r="E32" s="13">
        <v>0.02584023</v>
      </c>
      <c r="F32" s="25">
        <v>-0.0142876</v>
      </c>
      <c r="G32" s="35">
        <v>0.003972538</v>
      </c>
    </row>
    <row r="33" spans="1:7" ht="12">
      <c r="A33" s="20" t="s">
        <v>41</v>
      </c>
      <c r="B33" s="29">
        <v>0.1012193</v>
      </c>
      <c r="C33" s="13">
        <v>0.06098391</v>
      </c>
      <c r="D33" s="13">
        <v>0.09398347</v>
      </c>
      <c r="E33" s="13">
        <v>0.07734452</v>
      </c>
      <c r="F33" s="25">
        <v>0.06638822</v>
      </c>
      <c r="G33" s="35">
        <v>0.07942322</v>
      </c>
    </row>
    <row r="34" spans="1:7" ht="12">
      <c r="A34" s="21" t="s">
        <v>42</v>
      </c>
      <c r="B34" s="31">
        <v>-0.02160374</v>
      </c>
      <c r="C34" s="15">
        <v>-0.0175347</v>
      </c>
      <c r="D34" s="15">
        <v>0.003425672</v>
      </c>
      <c r="E34" s="15">
        <v>0.007773604</v>
      </c>
      <c r="F34" s="27">
        <v>-0.01356764</v>
      </c>
      <c r="G34" s="37">
        <v>-0.006480415</v>
      </c>
    </row>
    <row r="35" spans="1:7" ht="12.75" thickBot="1">
      <c r="A35" s="22" t="s">
        <v>43</v>
      </c>
      <c r="B35" s="32">
        <v>-0.001712859</v>
      </c>
      <c r="C35" s="16">
        <v>-0.006013627</v>
      </c>
      <c r="D35" s="16">
        <v>-0.003045594</v>
      </c>
      <c r="E35" s="16">
        <v>0.006529662</v>
      </c>
      <c r="F35" s="28">
        <v>0.00677789</v>
      </c>
      <c r="G35" s="38">
        <v>4.250839E-05</v>
      </c>
    </row>
    <row r="36" spans="1:7" ht="12">
      <c r="A36" s="4" t="s">
        <v>44</v>
      </c>
      <c r="B36" s="3">
        <v>21.14258</v>
      </c>
      <c r="C36" s="3">
        <v>21.14563</v>
      </c>
      <c r="D36" s="3">
        <v>21.15173</v>
      </c>
      <c r="E36" s="3">
        <v>21.15173</v>
      </c>
      <c r="F36" s="3">
        <v>21.16394</v>
      </c>
      <c r="G36" s="3"/>
    </row>
    <row r="37" spans="1:6" ht="12">
      <c r="A37" s="4" t="s">
        <v>45</v>
      </c>
      <c r="B37" s="2">
        <v>0.1327515</v>
      </c>
      <c r="C37" s="2">
        <v>0.06917318</v>
      </c>
      <c r="D37" s="2">
        <v>0.0289917</v>
      </c>
      <c r="E37" s="2">
        <v>0.004069011</v>
      </c>
      <c r="F37" s="2">
        <v>-0.01220703</v>
      </c>
    </row>
    <row r="38" spans="1:7" ht="12">
      <c r="A38" s="4" t="s">
        <v>53</v>
      </c>
      <c r="B38" s="2">
        <v>0.0001683458</v>
      </c>
      <c r="C38" s="2">
        <v>-0.0001224451</v>
      </c>
      <c r="D38" s="2">
        <v>-2.522331E-05</v>
      </c>
      <c r="E38" s="2">
        <v>-0.0002010965</v>
      </c>
      <c r="F38" s="2">
        <v>0.0004489192</v>
      </c>
      <c r="G38" s="2">
        <v>0.0002941455</v>
      </c>
    </row>
    <row r="39" spans="1:7" ht="12.75" thickBot="1">
      <c r="A39" s="4" t="s">
        <v>54</v>
      </c>
      <c r="B39" s="2">
        <v>0.0001115813</v>
      </c>
      <c r="C39" s="2">
        <v>-2.621579E-05</v>
      </c>
      <c r="D39" s="2">
        <v>-3.490709E-05</v>
      </c>
      <c r="E39" s="2">
        <v>-2.597354E-05</v>
      </c>
      <c r="F39" s="2">
        <v>3.813257E-05</v>
      </c>
      <c r="G39" s="2">
        <v>0.0007679299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3.11626</v>
      </c>
      <c r="F40" s="17" t="s">
        <v>48</v>
      </c>
      <c r="G40" s="8">
        <v>55.079297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0.003759</v>
      </c>
      <c r="D4">
        <v>0.003757</v>
      </c>
      <c r="E4">
        <v>0.003758</v>
      </c>
      <c r="F4">
        <v>0.002075</v>
      </c>
      <c r="G4">
        <v>0.011711</v>
      </c>
    </row>
    <row r="5" spans="1:7" ht="12.75">
      <c r="A5" t="s">
        <v>13</v>
      </c>
      <c r="B5">
        <v>6.395285</v>
      </c>
      <c r="C5">
        <v>3.961535</v>
      </c>
      <c r="D5">
        <v>-1.016103</v>
      </c>
      <c r="E5">
        <v>-3.374842</v>
      </c>
      <c r="F5">
        <v>-6.260592</v>
      </c>
      <c r="G5">
        <v>4.828298</v>
      </c>
    </row>
    <row r="6" spans="1:7" ht="12.75">
      <c r="A6" t="s">
        <v>14</v>
      </c>
      <c r="B6" s="49">
        <v>-98.18738</v>
      </c>
      <c r="C6" s="49">
        <v>71.90433</v>
      </c>
      <c r="D6" s="49">
        <v>14.87897</v>
      </c>
      <c r="E6" s="49">
        <v>118.3952</v>
      </c>
      <c r="F6" s="49">
        <v>-264.351</v>
      </c>
      <c r="G6" s="49">
        <v>0.006968332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0.5423117</v>
      </c>
      <c r="C8" s="49">
        <v>0.7771385</v>
      </c>
      <c r="D8" s="49">
        <v>-2.983075</v>
      </c>
      <c r="E8" s="49">
        <v>0.9554516</v>
      </c>
      <c r="F8" s="49">
        <v>-1.608867</v>
      </c>
      <c r="G8" s="49">
        <v>-0.4355664</v>
      </c>
    </row>
    <row r="9" spans="1:7" ht="12.75">
      <c r="A9" t="s">
        <v>17</v>
      </c>
      <c r="B9" s="49">
        <v>0.1812328</v>
      </c>
      <c r="C9" s="49">
        <v>-0.2045655</v>
      </c>
      <c r="D9" s="49">
        <v>-0.2782023</v>
      </c>
      <c r="E9" s="49">
        <v>-0.01586914</v>
      </c>
      <c r="F9" s="49">
        <v>-0.7608515</v>
      </c>
      <c r="G9" s="49">
        <v>-0.1947779</v>
      </c>
    </row>
    <row r="10" spans="1:7" ht="12.75">
      <c r="A10" t="s">
        <v>18</v>
      </c>
      <c r="B10" s="49">
        <v>-0.2951723</v>
      </c>
      <c r="C10" s="49">
        <v>0.1961062</v>
      </c>
      <c r="D10" s="49">
        <v>1.085114</v>
      </c>
      <c r="E10" s="49">
        <v>-0.5542301</v>
      </c>
      <c r="F10" s="49">
        <v>-1.586427</v>
      </c>
      <c r="G10" s="49">
        <v>-0.0786746</v>
      </c>
    </row>
    <row r="11" spans="1:7" ht="12.75">
      <c r="A11" t="s">
        <v>19</v>
      </c>
      <c r="B11" s="49">
        <v>2.420839</v>
      </c>
      <c r="C11" s="49">
        <v>-0.3987915</v>
      </c>
      <c r="D11" s="49">
        <v>1.324984</v>
      </c>
      <c r="E11" s="49">
        <v>-0.08209793</v>
      </c>
      <c r="F11" s="49">
        <v>12.69891</v>
      </c>
      <c r="G11" s="49">
        <v>2.241375</v>
      </c>
    </row>
    <row r="12" spans="1:7" ht="12.75">
      <c r="A12" t="s">
        <v>20</v>
      </c>
      <c r="B12" s="49">
        <v>0.07370298</v>
      </c>
      <c r="C12" s="49">
        <v>0.01889386</v>
      </c>
      <c r="D12" s="49">
        <v>0.101608</v>
      </c>
      <c r="E12" s="49">
        <v>-0.03835875</v>
      </c>
      <c r="F12" s="49">
        <v>0.1951707</v>
      </c>
      <c r="G12" s="49">
        <v>0.05639425</v>
      </c>
    </row>
    <row r="13" spans="1:7" ht="12.75">
      <c r="A13" t="s">
        <v>21</v>
      </c>
      <c r="B13" s="49">
        <v>-0.02052938</v>
      </c>
      <c r="C13" s="49">
        <v>-0.1742279</v>
      </c>
      <c r="D13" s="49">
        <v>-0.04696794</v>
      </c>
      <c r="E13" s="49">
        <v>0.2795655</v>
      </c>
      <c r="F13" s="49">
        <v>0.1653941</v>
      </c>
      <c r="G13" s="49">
        <v>0.03303054</v>
      </c>
    </row>
    <row r="14" spans="1:7" ht="12.75">
      <c r="A14" t="s">
        <v>22</v>
      </c>
      <c r="B14" s="49">
        <v>0.07062829</v>
      </c>
      <c r="C14" s="49">
        <v>0.09973248</v>
      </c>
      <c r="D14" s="49">
        <v>0.1669223</v>
      </c>
      <c r="E14" s="49">
        <v>0.09140994</v>
      </c>
      <c r="F14" s="49">
        <v>0.3315012</v>
      </c>
      <c r="G14" s="49">
        <v>0.1404575</v>
      </c>
    </row>
    <row r="15" spans="1:7" ht="12.75">
      <c r="A15" t="s">
        <v>23</v>
      </c>
      <c r="B15" s="49">
        <v>-0.4729292</v>
      </c>
      <c r="C15" s="49">
        <v>-0.3020691</v>
      </c>
      <c r="D15" s="49">
        <v>-0.1694371</v>
      </c>
      <c r="E15" s="49">
        <v>-0.293801</v>
      </c>
      <c r="F15" s="49">
        <v>-0.4913261</v>
      </c>
      <c r="G15" s="49">
        <v>-0.3181237</v>
      </c>
    </row>
    <row r="16" spans="1:7" ht="12.75">
      <c r="A16" t="s">
        <v>24</v>
      </c>
      <c r="B16" s="49">
        <v>-0.02592226</v>
      </c>
      <c r="C16" s="49">
        <v>-0.03967121</v>
      </c>
      <c r="D16" s="49">
        <v>-0.01505519</v>
      </c>
      <c r="E16" s="49">
        <v>-0.0592211</v>
      </c>
      <c r="F16" s="49">
        <v>-0.08753343</v>
      </c>
      <c r="G16" s="49">
        <v>-0.04281651</v>
      </c>
    </row>
    <row r="17" spans="1:7" ht="12.75">
      <c r="A17" t="s">
        <v>25</v>
      </c>
      <c r="B17" s="49">
        <v>-0.01846756</v>
      </c>
      <c r="C17" s="49">
        <v>-0.02680971</v>
      </c>
      <c r="D17" s="49">
        <v>-0.02151252</v>
      </c>
      <c r="E17" s="49">
        <v>-0.02242328</v>
      </c>
      <c r="F17" s="49">
        <v>-0.03671852</v>
      </c>
      <c r="G17" s="49">
        <v>-0.02458466</v>
      </c>
    </row>
    <row r="18" spans="1:7" ht="12.75">
      <c r="A18" t="s">
        <v>26</v>
      </c>
      <c r="B18" s="49">
        <v>0.05023279</v>
      </c>
      <c r="C18" s="49">
        <v>-0.009318279</v>
      </c>
      <c r="D18" s="49">
        <v>0.02411964</v>
      </c>
      <c r="E18" s="49">
        <v>0.01864413</v>
      </c>
      <c r="F18" s="49">
        <v>0.07495173</v>
      </c>
      <c r="G18" s="49">
        <v>0.02529144</v>
      </c>
    </row>
    <row r="19" spans="1:7" ht="12.75">
      <c r="A19" t="s">
        <v>27</v>
      </c>
      <c r="B19" s="49">
        <v>-0.2095627</v>
      </c>
      <c r="C19" s="49">
        <v>-0.169994</v>
      </c>
      <c r="D19" s="49">
        <v>-0.2008496</v>
      </c>
      <c r="E19" s="49">
        <v>-0.1785088</v>
      </c>
      <c r="F19" s="49">
        <v>-0.1455171</v>
      </c>
      <c r="G19" s="49">
        <v>-0.181961</v>
      </c>
    </row>
    <row r="20" spans="1:7" ht="12.75">
      <c r="A20" t="s">
        <v>28</v>
      </c>
      <c r="B20" s="49">
        <v>-0.0004795982</v>
      </c>
      <c r="C20" s="49">
        <v>0.001296797</v>
      </c>
      <c r="D20" s="49">
        <v>-0.008615198</v>
      </c>
      <c r="E20" s="49">
        <v>0.001958293</v>
      </c>
      <c r="F20" s="49">
        <v>-0.008968584</v>
      </c>
      <c r="G20" s="49">
        <v>-0.00255015</v>
      </c>
    </row>
    <row r="21" spans="1:7" ht="12.75">
      <c r="A21" t="s">
        <v>29</v>
      </c>
      <c r="B21" s="49">
        <v>-66.90275</v>
      </c>
      <c r="C21" s="49">
        <v>15.99174</v>
      </c>
      <c r="D21" s="49">
        <v>20.50343</v>
      </c>
      <c r="E21" s="49">
        <v>14.48011</v>
      </c>
      <c r="F21" s="49">
        <v>-19.12428</v>
      </c>
      <c r="G21" s="49">
        <v>0.01038452</v>
      </c>
    </row>
    <row r="22" spans="1:7" ht="12.75">
      <c r="A22" t="s">
        <v>30</v>
      </c>
      <c r="B22" s="49">
        <v>127.9127</v>
      </c>
      <c r="C22" s="49">
        <v>79.23236</v>
      </c>
      <c r="D22" s="49">
        <v>-20.32208</v>
      </c>
      <c r="E22" s="49">
        <v>-67.49787</v>
      </c>
      <c r="F22" s="49">
        <v>-125.2184</v>
      </c>
      <c r="G22" s="49">
        <v>0</v>
      </c>
    </row>
    <row r="23" spans="1:7" ht="12.75">
      <c r="A23" t="s">
        <v>31</v>
      </c>
      <c r="B23" s="49">
        <v>-1.647812</v>
      </c>
      <c r="C23" s="49">
        <v>-3.731509</v>
      </c>
      <c r="D23" s="49">
        <v>-3.194127</v>
      </c>
      <c r="E23" s="49">
        <v>-3.547121</v>
      </c>
      <c r="F23" s="49">
        <v>2.479921</v>
      </c>
      <c r="G23" s="49">
        <v>-2.430187</v>
      </c>
    </row>
    <row r="24" spans="1:7" ht="12.75">
      <c r="A24" t="s">
        <v>32</v>
      </c>
      <c r="B24" s="49">
        <v>0.3396645</v>
      </c>
      <c r="C24" s="49">
        <v>2.813867</v>
      </c>
      <c r="D24" s="49">
        <v>0.4339584</v>
      </c>
      <c r="E24" s="49">
        <v>3.364603</v>
      </c>
      <c r="F24" s="49">
        <v>2.099315</v>
      </c>
      <c r="G24" s="49">
        <v>1.919613</v>
      </c>
    </row>
    <row r="25" spans="1:7" ht="12.75">
      <c r="A25" t="s">
        <v>33</v>
      </c>
      <c r="B25" s="49">
        <v>-0.247132</v>
      </c>
      <c r="C25" s="49">
        <v>-1.303282</v>
      </c>
      <c r="D25" s="49">
        <v>-1.568304</v>
      </c>
      <c r="E25" s="49">
        <v>-1.627396</v>
      </c>
      <c r="F25" s="49">
        <v>-1.382953</v>
      </c>
      <c r="G25" s="49">
        <v>-1.302244</v>
      </c>
    </row>
    <row r="26" spans="1:7" ht="12.75">
      <c r="A26" t="s">
        <v>34</v>
      </c>
      <c r="B26" s="49">
        <v>0.2091222</v>
      </c>
      <c r="C26" s="49">
        <v>0.2834846</v>
      </c>
      <c r="D26" s="49">
        <v>-0.3676314</v>
      </c>
      <c r="E26" s="49">
        <v>-0.05697621</v>
      </c>
      <c r="F26" s="49">
        <v>0.8922681</v>
      </c>
      <c r="G26" s="49">
        <v>0.1150503</v>
      </c>
    </row>
    <row r="27" spans="1:7" ht="12.75">
      <c r="A27" t="s">
        <v>35</v>
      </c>
      <c r="B27" s="49">
        <v>-0.1693493</v>
      </c>
      <c r="C27" s="49">
        <v>-0.2111192</v>
      </c>
      <c r="D27" s="49">
        <v>0.05135519</v>
      </c>
      <c r="E27" s="49">
        <v>-0.2658105</v>
      </c>
      <c r="F27" s="49">
        <v>0.07014666</v>
      </c>
      <c r="G27" s="49">
        <v>-0.1177066</v>
      </c>
    </row>
    <row r="28" spans="1:7" ht="12.75">
      <c r="A28" t="s">
        <v>36</v>
      </c>
      <c r="B28" s="49">
        <v>-0.04353972</v>
      </c>
      <c r="C28" s="49">
        <v>-0.1369958</v>
      </c>
      <c r="D28" s="49">
        <v>-0.2516164</v>
      </c>
      <c r="E28" s="49">
        <v>0.3297818</v>
      </c>
      <c r="F28" s="49">
        <v>0.03939896</v>
      </c>
      <c r="G28" s="49">
        <v>-0.01523317</v>
      </c>
    </row>
    <row r="29" spans="1:7" ht="12.75">
      <c r="A29" t="s">
        <v>37</v>
      </c>
      <c r="B29" s="49">
        <v>-0.0074279</v>
      </c>
      <c r="C29" s="49">
        <v>-0.1610167</v>
      </c>
      <c r="D29" s="49">
        <v>-0.07030221</v>
      </c>
      <c r="E29" s="49">
        <v>-0.05697706</v>
      </c>
      <c r="F29" s="49">
        <v>-0.09663044</v>
      </c>
      <c r="G29" s="49">
        <v>-0.08328983</v>
      </c>
    </row>
    <row r="30" spans="1:7" ht="12.75">
      <c r="A30" t="s">
        <v>38</v>
      </c>
      <c r="B30" s="49">
        <v>0.02058208</v>
      </c>
      <c r="C30" s="49">
        <v>-0.03081364</v>
      </c>
      <c r="D30" s="49">
        <v>-0.03196532</v>
      </c>
      <c r="E30" s="49">
        <v>-0.05974573</v>
      </c>
      <c r="F30" s="49">
        <v>0.222109</v>
      </c>
      <c r="G30" s="49">
        <v>0.002987644</v>
      </c>
    </row>
    <row r="31" spans="1:7" ht="12.75">
      <c r="A31" t="s">
        <v>39</v>
      </c>
      <c r="B31" s="49">
        <v>-0.0131245</v>
      </c>
      <c r="C31" s="49">
        <v>0.0006829675</v>
      </c>
      <c r="D31" s="49">
        <v>0.03363379</v>
      </c>
      <c r="E31" s="49">
        <v>0.03734767</v>
      </c>
      <c r="F31" s="49">
        <v>0.08593648</v>
      </c>
      <c r="G31" s="49">
        <v>0.02675006</v>
      </c>
    </row>
    <row r="32" spans="1:7" ht="12.75">
      <c r="A32" t="s">
        <v>40</v>
      </c>
      <c r="B32" s="49">
        <v>0.009065722</v>
      </c>
      <c r="C32" s="49">
        <v>0.006698157</v>
      </c>
      <c r="D32" s="49">
        <v>-0.01361486</v>
      </c>
      <c r="E32" s="49">
        <v>0.02584023</v>
      </c>
      <c r="F32" s="49">
        <v>-0.0142876</v>
      </c>
      <c r="G32" s="49">
        <v>0.003972538</v>
      </c>
    </row>
    <row r="33" spans="1:7" ht="12.75">
      <c r="A33" t="s">
        <v>41</v>
      </c>
      <c r="B33" s="49">
        <v>0.1012193</v>
      </c>
      <c r="C33" s="49">
        <v>0.06098391</v>
      </c>
      <c r="D33" s="49">
        <v>0.09398347</v>
      </c>
      <c r="E33" s="49">
        <v>0.07734452</v>
      </c>
      <c r="F33" s="49">
        <v>0.06638822</v>
      </c>
      <c r="G33" s="49">
        <v>0.07942322</v>
      </c>
    </row>
    <row r="34" spans="1:7" ht="12.75">
      <c r="A34" t="s">
        <v>42</v>
      </c>
      <c r="B34" s="49">
        <v>-0.02160374</v>
      </c>
      <c r="C34" s="49">
        <v>-0.0175347</v>
      </c>
      <c r="D34" s="49">
        <v>0.003425672</v>
      </c>
      <c r="E34" s="49">
        <v>0.007773604</v>
      </c>
      <c r="F34" s="49">
        <v>-0.01356764</v>
      </c>
      <c r="G34" s="49">
        <v>-0.006480415</v>
      </c>
    </row>
    <row r="35" spans="1:7" ht="12.75">
      <c r="A35" t="s">
        <v>43</v>
      </c>
      <c r="B35" s="49">
        <v>-0.001712859</v>
      </c>
      <c r="C35" s="49">
        <v>-0.006013627</v>
      </c>
      <c r="D35" s="49">
        <v>-0.003045594</v>
      </c>
      <c r="E35" s="49">
        <v>0.006529662</v>
      </c>
      <c r="F35" s="49">
        <v>0.00677789</v>
      </c>
      <c r="G35" s="49">
        <v>4.250839E-05</v>
      </c>
    </row>
    <row r="36" spans="1:6" ht="12.75">
      <c r="A36" t="s">
        <v>44</v>
      </c>
      <c r="B36" s="49">
        <v>21.14258</v>
      </c>
      <c r="C36" s="49">
        <v>21.14563</v>
      </c>
      <c r="D36" s="49">
        <v>21.15173</v>
      </c>
      <c r="E36" s="49">
        <v>21.15173</v>
      </c>
      <c r="F36" s="49">
        <v>21.16394</v>
      </c>
    </row>
    <row r="37" spans="1:6" ht="12.75">
      <c r="A37" t="s">
        <v>45</v>
      </c>
      <c r="B37" s="49">
        <v>0.1327515</v>
      </c>
      <c r="C37" s="49">
        <v>0.06917318</v>
      </c>
      <c r="D37" s="49">
        <v>0.0289917</v>
      </c>
      <c r="E37" s="49">
        <v>0.004069011</v>
      </c>
      <c r="F37" s="49">
        <v>-0.01220703</v>
      </c>
    </row>
    <row r="38" spans="1:7" ht="12.75">
      <c r="A38" t="s">
        <v>55</v>
      </c>
      <c r="B38" s="49">
        <v>0.0001683458</v>
      </c>
      <c r="C38" s="49">
        <v>-0.0001224451</v>
      </c>
      <c r="D38" s="49">
        <v>-2.522331E-05</v>
      </c>
      <c r="E38" s="49">
        <v>-0.0002010965</v>
      </c>
      <c r="F38" s="49">
        <v>0.0004489192</v>
      </c>
      <c r="G38" s="49">
        <v>0.0002941455</v>
      </c>
    </row>
    <row r="39" spans="1:7" ht="12.75">
      <c r="A39" t="s">
        <v>56</v>
      </c>
      <c r="B39" s="49">
        <v>0.0001115813</v>
      </c>
      <c r="C39" s="49">
        <v>-2.621579E-05</v>
      </c>
      <c r="D39" s="49">
        <v>-3.490709E-05</v>
      </c>
      <c r="E39" s="49">
        <v>-2.597354E-05</v>
      </c>
      <c r="F39" s="49">
        <v>3.813257E-05</v>
      </c>
      <c r="G39" s="49">
        <v>0.0007679299</v>
      </c>
    </row>
    <row r="40" spans="2:7" ht="12.75">
      <c r="B40" t="s">
        <v>46</v>
      </c>
      <c r="C40">
        <v>-0.003758</v>
      </c>
      <c r="D40" t="s">
        <v>47</v>
      </c>
      <c r="E40">
        <v>3.11626</v>
      </c>
      <c r="F40" t="s">
        <v>48</v>
      </c>
      <c r="G40">
        <v>55.079297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0.00016834581276876213</v>
      </c>
      <c r="C50">
        <f>-0.017/(C7*C7+C22*C22)*(C21*C22+C6*C7)</f>
        <v>-0.00012244507494476987</v>
      </c>
      <c r="D50">
        <f>-0.017/(D7*D7+D22*D22)*(D21*D22+D6*D7)</f>
        <v>-2.5223310532417948E-05</v>
      </c>
      <c r="E50">
        <f>-0.017/(E7*E7+E22*E22)*(E21*E22+E6*E7)</f>
        <v>-0.0002010965240988625</v>
      </c>
      <c r="F50">
        <f>-0.017/(F7*F7+F22*F22)*(F21*F22+F6*F7)</f>
        <v>0.0004489192100531446</v>
      </c>
      <c r="G50">
        <f>(B50*B$4+C50*C$4+D50*D$4+E50*E$4+F50*F$4)/SUM(B$4:F$4)</f>
        <v>1.6391831136697948E-07</v>
      </c>
    </row>
    <row r="51" spans="1:7" ht="12.75">
      <c r="A51" t="s">
        <v>59</v>
      </c>
      <c r="B51">
        <f>-0.017/(B7*B7+B22*B22)*(B21*B7-B6*B22)</f>
        <v>0.00011158131825550532</v>
      </c>
      <c r="C51">
        <f>-0.017/(C7*C7+C22*C22)*(C21*C7-C6*C22)</f>
        <v>-2.6215796774174903E-05</v>
      </c>
      <c r="D51">
        <f>-0.017/(D7*D7+D22*D22)*(D21*D7-D6*D22)</f>
        <v>-3.4907090013450466E-05</v>
      </c>
      <c r="E51">
        <f>-0.017/(E7*E7+E22*E22)*(E21*E7-E6*E22)</f>
        <v>-2.5973545704107692E-05</v>
      </c>
      <c r="F51">
        <f>-0.017/(F7*F7+F22*F22)*(F21*F7-F6*F22)</f>
        <v>3.8132570521211864E-05</v>
      </c>
      <c r="G51">
        <f>(B51*B$4+C51*C$4+D51*D$4+E51*E$4+F51*F$4)/SUM(B$4:F$4)</f>
        <v>3.1323632095198394E-07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10000.03237187519</v>
      </c>
      <c r="C62">
        <f>C7+(2/0.017)*(C8*C50-C23*C51)</f>
        <v>9999.977296321944</v>
      </c>
      <c r="D62">
        <f>D7+(2/0.017)*(D8*D50-D23*D51)</f>
        <v>9999.995734746866</v>
      </c>
      <c r="E62">
        <f>E7+(2/0.017)*(E8*E50-E23*E51)</f>
        <v>9999.96655655234</v>
      </c>
      <c r="F62">
        <f>F7+(2/0.017)*(F8*F50-F23*F51)</f>
        <v>9999.903903874689</v>
      </c>
    </row>
    <row r="63" spans="1:6" ht="12.75">
      <c r="A63" t="s">
        <v>67</v>
      </c>
      <c r="B63">
        <f>B8+(3/0.017)*(B9*B50-B24*B51)</f>
        <v>0.541007506530899</v>
      </c>
      <c r="C63">
        <f>C8+(3/0.017)*(C9*C50-C24*C51)</f>
        <v>0.7945765829529714</v>
      </c>
      <c r="D63">
        <f>D8+(3/0.017)*(D9*D50-D24*D51)</f>
        <v>-2.9791634574233012</v>
      </c>
      <c r="E63">
        <f>E8+(3/0.017)*(E9*E50-E24*E51)</f>
        <v>0.971436640945491</v>
      </c>
      <c r="F63">
        <f>F8+(3/0.017)*(F9*F50-F24*F51)</f>
        <v>-1.6832693173467332</v>
      </c>
    </row>
    <row r="64" spans="1:6" ht="12.75">
      <c r="A64" t="s">
        <v>68</v>
      </c>
      <c r="B64">
        <f>B9+(4/0.017)*(B10*B50-B25*B51)</f>
        <v>0.1760291043747752</v>
      </c>
      <c r="C64">
        <f>C9+(4/0.017)*(C10*C50-C25*C51)</f>
        <v>-0.2182546328017822</v>
      </c>
      <c r="D64">
        <f>D9+(4/0.017)*(D10*D50-D25*D51)</f>
        <v>-0.29752349912506554</v>
      </c>
      <c r="E64">
        <f>E9+(4/0.017)*(E10*E50-E25*E51)</f>
        <v>0.0004095664179489221</v>
      </c>
      <c r="F64">
        <f>F9+(4/0.017)*(F10*F50-F25*F51)</f>
        <v>-0.9160143241992844</v>
      </c>
    </row>
    <row r="65" spans="1:6" ht="12.75">
      <c r="A65" t="s">
        <v>69</v>
      </c>
      <c r="B65">
        <f>B10+(5/0.017)*(B11*B50-B26*B51)</f>
        <v>-0.1821711299162277</v>
      </c>
      <c r="C65">
        <f>C10+(5/0.017)*(C11*C50-C26*C51)</f>
        <v>0.2126537969903075</v>
      </c>
      <c r="D65">
        <f>D10+(5/0.017)*(D11*D50-D26*D51)</f>
        <v>1.0715100513958657</v>
      </c>
      <c r="E65">
        <f>E10+(5/0.017)*(E11*E50-E26*E51)</f>
        <v>-0.549809589951697</v>
      </c>
      <c r="F65">
        <f>F10+(5/0.017)*(F11*F50-F26*F51)</f>
        <v>0.08026716749673568</v>
      </c>
    </row>
    <row r="66" spans="1:6" ht="12.75">
      <c r="A66" t="s">
        <v>70</v>
      </c>
      <c r="B66">
        <f>B11+(6/0.017)*(B12*B50-B27*B51)</f>
        <v>2.431887402192198</v>
      </c>
      <c r="C66">
        <f>C11+(6/0.017)*(C12*C50-C27*C51)</f>
        <v>-0.40156142405153733</v>
      </c>
      <c r="D66">
        <f>D11+(6/0.017)*(D12*D50-D27*D51)</f>
        <v>1.3247121541541447</v>
      </c>
      <c r="E66">
        <f>E11+(6/0.017)*(E12*E50-E27*E51)</f>
        <v>-0.08181212877997805</v>
      </c>
      <c r="F66">
        <f>F11+(6/0.017)*(F12*F50-F27*F51)</f>
        <v>12.728889177885968</v>
      </c>
    </row>
    <row r="67" spans="1:6" ht="12.75">
      <c r="A67" t="s">
        <v>71</v>
      </c>
      <c r="B67">
        <f>B12+(7/0.017)*(B13*B50-B28*B51)</f>
        <v>0.07428034996155046</v>
      </c>
      <c r="C67">
        <f>C12+(7/0.017)*(C13*C50-C28*C51)</f>
        <v>0.026199345855810616</v>
      </c>
      <c r="D67">
        <f>D12+(7/0.017)*(D13*D50-D28*D51)</f>
        <v>0.09847920201671725</v>
      </c>
      <c r="E67">
        <f>E12+(7/0.017)*(E13*E50-E28*E51)</f>
        <v>-0.0579810049160555</v>
      </c>
      <c r="F67">
        <f>F12+(7/0.017)*(F13*F50-F28*F51)</f>
        <v>0.22512501974655993</v>
      </c>
    </row>
    <row r="68" spans="1:6" ht="12.75">
      <c r="A68" t="s">
        <v>72</v>
      </c>
      <c r="B68">
        <f>B13+(8/0.017)*(B14*B50-B29*B51)</f>
        <v>-0.01454406623134687</v>
      </c>
      <c r="C68">
        <f>C13+(8/0.017)*(C14*C50-C29*C51)</f>
        <v>-0.1819610445046946</v>
      </c>
      <c r="D68">
        <f>D13+(8/0.017)*(D14*D50-D29*D51)</f>
        <v>-0.05010411815543526</v>
      </c>
      <c r="E68">
        <f>E13+(8/0.017)*(E14*E50-E29*E51)</f>
        <v>0.2702186211886677</v>
      </c>
      <c r="F68">
        <f>F13+(8/0.017)*(F14*F50-F29*F51)</f>
        <v>0.237159758307513</v>
      </c>
    </row>
    <row r="69" spans="1:6" ht="12.75">
      <c r="A69" t="s">
        <v>73</v>
      </c>
      <c r="B69">
        <f>B14+(9/0.017)*(B15*B50-B30*B51)</f>
        <v>0.02726299378974785</v>
      </c>
      <c r="C69">
        <f>C14+(9/0.017)*(C15*C50-C30*C51)</f>
        <v>0.1188861050102929</v>
      </c>
      <c r="D69">
        <f>D14+(9/0.017)*(D15*D50-D30*D51)</f>
        <v>0.16859415497518662</v>
      </c>
      <c r="E69">
        <f>E14+(9/0.017)*(E15*E50-E30*E51)</f>
        <v>0.1218672907559945</v>
      </c>
      <c r="F69">
        <f>F14+(9/0.017)*(F15*F50-F30*F51)</f>
        <v>0.21024721140191216</v>
      </c>
    </row>
    <row r="70" spans="1:6" ht="12.75">
      <c r="A70" t="s">
        <v>74</v>
      </c>
      <c r="B70">
        <f>B15+(10/0.017)*(B16*B50-B31*B51)</f>
        <v>-0.47463476171591695</v>
      </c>
      <c r="C70">
        <f>C15+(10/0.017)*(C16*C50-C31*C51)</f>
        <v>-0.2992011889301276</v>
      </c>
      <c r="D70">
        <f>D15+(10/0.017)*(D16*D50-D31*D51)</f>
        <v>-0.16852310031322468</v>
      </c>
      <c r="E70">
        <f>E15+(10/0.017)*(E16*E50-E31*E51)</f>
        <v>-0.28622499483705993</v>
      </c>
      <c r="F70">
        <f>F15+(10/0.017)*(F16*F50-F31*F51)</f>
        <v>-0.516368698313404</v>
      </c>
    </row>
    <row r="71" spans="1:6" ht="12.75">
      <c r="A71" t="s">
        <v>75</v>
      </c>
      <c r="B71">
        <f>B16+(11/0.017)*(B17*B50-B32*B51)</f>
        <v>-0.02858846692395835</v>
      </c>
      <c r="C71">
        <f>C16+(11/0.017)*(C17*C50-C32*C51)</f>
        <v>-0.03743347710578931</v>
      </c>
      <c r="D71">
        <f>D16+(11/0.017)*(D17*D50-D32*D51)</f>
        <v>-0.015011602934335436</v>
      </c>
      <c r="E71">
        <f>E16+(11/0.017)*(E17*E50-E32*E51)</f>
        <v>-0.05586907254824369</v>
      </c>
      <c r="F71">
        <f>F16+(11/0.017)*(F17*F50-F32*F51)</f>
        <v>-0.0978467880505623</v>
      </c>
    </row>
    <row r="72" spans="1:6" ht="12.75">
      <c r="A72" t="s">
        <v>76</v>
      </c>
      <c r="B72">
        <f>B17+(12/0.017)*(B18*B50-B33*B51)</f>
        <v>-0.020470644517675475</v>
      </c>
      <c r="C72">
        <f>C17+(12/0.017)*(C18*C50-C33*C51)</f>
        <v>-0.024875790591835874</v>
      </c>
      <c r="D72">
        <f>D17+(12/0.017)*(D18*D50-D33*D51)</f>
        <v>-0.019626181921823794</v>
      </c>
      <c r="E72">
        <f>E17+(12/0.017)*(E18*E50-E33*E51)</f>
        <v>-0.023651768220704743</v>
      </c>
      <c r="F72">
        <f>F17+(12/0.017)*(F18*F50-F33*F51)</f>
        <v>-0.014754483805090222</v>
      </c>
    </row>
    <row r="73" spans="1:6" ht="12.75">
      <c r="A73" t="s">
        <v>77</v>
      </c>
      <c r="B73">
        <f>B18+(13/0.017)*(B19*B50-B34*B51)</f>
        <v>0.02509810879424282</v>
      </c>
      <c r="C73">
        <f>C18+(13/0.017)*(C19*C50-C34*C51)</f>
        <v>0.006247494247061534</v>
      </c>
      <c r="D73">
        <f>D18+(13/0.017)*(D19*D50-D34*D51)</f>
        <v>0.02808515393739073</v>
      </c>
      <c r="E73">
        <f>E18+(13/0.017)*(E19*E50-E34*E51)</f>
        <v>0.04624955908105309</v>
      </c>
      <c r="F73">
        <f>F18+(13/0.017)*(F19*F50-F34*F51)</f>
        <v>0.02539263095896855</v>
      </c>
    </row>
    <row r="74" spans="1:6" ht="12.75">
      <c r="A74" t="s">
        <v>78</v>
      </c>
      <c r="B74">
        <f>B19+(14/0.017)*(B20*B50-B35*B51)</f>
        <v>-0.2094717949394152</v>
      </c>
      <c r="C74">
        <f>C19+(14/0.017)*(C20*C50-C35*C51)</f>
        <v>-0.17025459635342657</v>
      </c>
      <c r="D74">
        <f>D19+(14/0.017)*(D20*D50-D35*D51)</f>
        <v>-0.2007581956548413</v>
      </c>
      <c r="E74">
        <f>E19+(14/0.017)*(E20*E50-E35*E51)</f>
        <v>-0.17869344142206403</v>
      </c>
      <c r="F74">
        <f>F19+(14/0.017)*(F20*F50-F35*F51)</f>
        <v>-0.14904561718716436</v>
      </c>
    </row>
    <row r="75" spans="1:6" ht="12.75">
      <c r="A75" t="s">
        <v>79</v>
      </c>
      <c r="B75" s="49">
        <f>B20</f>
        <v>-0.0004795982</v>
      </c>
      <c r="C75" s="49">
        <f>C20</f>
        <v>0.001296797</v>
      </c>
      <c r="D75" s="49">
        <f>D20</f>
        <v>-0.008615198</v>
      </c>
      <c r="E75" s="49">
        <f>E20</f>
        <v>0.001958293</v>
      </c>
      <c r="F75" s="49">
        <f>F20</f>
        <v>-0.008968584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127.88718348281897</v>
      </c>
      <c r="C82">
        <f>C22+(2/0.017)*(C8*C51+C23*C50)</f>
        <v>79.2837166581389</v>
      </c>
      <c r="D82">
        <f>D22+(2/0.017)*(D8*D51+D23*D50)</f>
        <v>-20.300350950030253</v>
      </c>
      <c r="E82">
        <f>E22+(2/0.017)*(E8*E51+E23*E50)</f>
        <v>-67.41687032495796</v>
      </c>
      <c r="F82">
        <f>F22+(2/0.017)*(F8*F51+F23*F50)</f>
        <v>-125.09464306564972</v>
      </c>
    </row>
    <row r="83" spans="1:6" ht="12.75">
      <c r="A83" t="s">
        <v>82</v>
      </c>
      <c r="B83">
        <f>B23+(3/0.017)*(B9*B51+B24*B50)</f>
        <v>-1.6341525956959415</v>
      </c>
      <c r="C83">
        <f>C23+(3/0.017)*(C9*C51+C24*C50)</f>
        <v>-3.791364524963166</v>
      </c>
      <c r="D83">
        <f>D23+(3/0.017)*(D9*D51+D24*D50)</f>
        <v>-3.194344876721171</v>
      </c>
      <c r="E83">
        <f>E23+(3/0.017)*(E9*E51+E24*E50)</f>
        <v>-3.6664500218422704</v>
      </c>
      <c r="F83">
        <f>F23+(3/0.017)*(F9*F51+F24*F50)</f>
        <v>2.641110930818729</v>
      </c>
    </row>
    <row r="84" spans="1:6" ht="12.75">
      <c r="A84" t="s">
        <v>83</v>
      </c>
      <c r="B84">
        <f>B24+(4/0.017)*(B10*B51+B25*B50)</f>
        <v>0.32212582900054604</v>
      </c>
      <c r="C84">
        <f>C24+(4/0.017)*(C10*C51+C25*C50)</f>
        <v>2.8502056780891327</v>
      </c>
      <c r="D84">
        <f>D24+(4/0.017)*(D10*D51+D25*D50)</f>
        <v>0.4343536109949125</v>
      </c>
      <c r="E84">
        <f>E24+(4/0.017)*(E10*E51+E25*E50)</f>
        <v>3.444993352885961</v>
      </c>
      <c r="F84">
        <f>F24+(4/0.017)*(F10*F51+F25*F50)</f>
        <v>1.9390023628812043</v>
      </c>
    </row>
    <row r="85" spans="1:6" ht="12.75">
      <c r="A85" t="s">
        <v>84</v>
      </c>
      <c r="B85">
        <f>B25+(5/0.017)*(B11*B51+B26*B50)</f>
        <v>-0.15733045481431443</v>
      </c>
      <c r="C85">
        <f>C25+(5/0.017)*(C11*C51+C26*C50)</f>
        <v>-1.3104163106392412</v>
      </c>
      <c r="D85">
        <f>D25+(5/0.017)*(D11*D51+D26*D50)</f>
        <v>-1.5791800161149159</v>
      </c>
      <c r="E85">
        <f>E25+(5/0.017)*(E11*E51+E26*E50)</f>
        <v>-1.6233989140810605</v>
      </c>
      <c r="F85">
        <f>F25+(5/0.017)*(F11*F51+F26*F50)</f>
        <v>-1.1227181847867227</v>
      </c>
    </row>
    <row r="86" spans="1:6" ht="12.75">
      <c r="A86" t="s">
        <v>85</v>
      </c>
      <c r="B86">
        <f>B26+(6/0.017)*(B12*B51+B27*B50)</f>
        <v>0.2019626576885076</v>
      </c>
      <c r="C86">
        <f>C26+(6/0.017)*(C12*C51+C27*C50)</f>
        <v>0.29243349011961417</v>
      </c>
      <c r="D86">
        <f>D26+(6/0.017)*(D12*D51+D27*D50)</f>
        <v>-0.3693404073553793</v>
      </c>
      <c r="E86">
        <f>E26+(6/0.017)*(E12*E51+E27*E50)</f>
        <v>-0.03775860516520301</v>
      </c>
      <c r="F86">
        <f>F26+(6/0.017)*(F12*F51+F27*F50)</f>
        <v>0.9060089977681732</v>
      </c>
    </row>
    <row r="87" spans="1:6" ht="12.75">
      <c r="A87" t="s">
        <v>86</v>
      </c>
      <c r="B87">
        <f>B27+(7/0.017)*(B13*B51+B28*B50)</f>
        <v>-0.17331065140243812</v>
      </c>
      <c r="C87">
        <f>C27+(7/0.017)*(C13*C51+C28*C50)</f>
        <v>-0.20233132414597826</v>
      </c>
      <c r="D87">
        <f>D27+(7/0.017)*(D13*D51+D28*D50)</f>
        <v>0.05464358934770753</v>
      </c>
      <c r="E87">
        <f>E27+(7/0.017)*(E13*E51+E28*E50)</f>
        <v>-0.2961078509928386</v>
      </c>
      <c r="F87">
        <f>F27+(7/0.017)*(F13*F51+F28*F50)</f>
        <v>0.08002648148677086</v>
      </c>
    </row>
    <row r="88" spans="1:6" ht="12.75">
      <c r="A88" t="s">
        <v>87</v>
      </c>
      <c r="B88">
        <f>B28+(8/0.017)*(B14*B51+B29*B50)</f>
        <v>-0.04041955913333316</v>
      </c>
      <c r="C88">
        <f>C28+(8/0.017)*(C14*C51+C29*C50)</f>
        <v>-0.12894820683699057</v>
      </c>
      <c r="D88">
        <f>D28+(8/0.017)*(D14*D51+D29*D50)</f>
        <v>-0.2535239375423092</v>
      </c>
      <c r="E88">
        <f>E28+(8/0.017)*(E14*E51+E29*E50)</f>
        <v>0.3340564581011636</v>
      </c>
      <c r="F88">
        <f>F28+(8/0.017)*(F14*F51+F29*F50)</f>
        <v>0.02493389275057815</v>
      </c>
    </row>
    <row r="89" spans="1:6" ht="12.75">
      <c r="A89" t="s">
        <v>88</v>
      </c>
      <c r="B89">
        <f>B29+(9/0.017)*(B15*B51+B30*B50)</f>
        <v>-0.03353062996017933</v>
      </c>
      <c r="C89">
        <f>C29+(9/0.017)*(C15*C51+C30*C50)</f>
        <v>-0.1548268385077464</v>
      </c>
      <c r="D89">
        <f>D29+(9/0.017)*(D15*D51+D30*D50)</f>
        <v>-0.06674412496202853</v>
      </c>
      <c r="E89">
        <f>E29+(9/0.017)*(E15*E51+E30*E50)</f>
        <v>-0.046576388764267354</v>
      </c>
      <c r="F89">
        <f>F29+(9/0.017)*(F15*F51+F30*F50)</f>
        <v>-0.05376213252842428</v>
      </c>
    </row>
    <row r="90" spans="1:6" ht="12.75">
      <c r="A90" t="s">
        <v>89</v>
      </c>
      <c r="B90">
        <f>B30+(10/0.017)*(B16*B51+B31*B50)</f>
        <v>0.017580965551384956</v>
      </c>
      <c r="C90">
        <f>C30+(10/0.017)*(C16*C51+C31*C50)</f>
        <v>-0.030251059780927486</v>
      </c>
      <c r="D90">
        <f>D30+(10/0.017)*(D16*D51+D31*D50)</f>
        <v>-0.03215521568061914</v>
      </c>
      <c r="E90">
        <f>E30+(10/0.017)*(E16*E51+E31*E50)</f>
        <v>-0.06325885039570225</v>
      </c>
      <c r="F90">
        <f>F30+(10/0.017)*(F16*F51+F31*F50)</f>
        <v>0.2428388011905349</v>
      </c>
    </row>
    <row r="91" spans="1:6" ht="12.75">
      <c r="A91" t="s">
        <v>90</v>
      </c>
      <c r="B91">
        <f>B31+(11/0.017)*(B17*B51+B32*B50)</f>
        <v>-0.013470325992041584</v>
      </c>
      <c r="C91">
        <f>C31+(11/0.017)*(C17*C51+C32*C50)</f>
        <v>0.0006070555766973545</v>
      </c>
      <c r="D91">
        <f>D31+(11/0.017)*(D17*D51+D32*D50)</f>
        <v>0.034341899673565116</v>
      </c>
      <c r="E91">
        <f>E31+(11/0.017)*(E17*E51+E32*E50)</f>
        <v>0.03436216106958879</v>
      </c>
      <c r="F91">
        <f>F31+(11/0.017)*(F17*F51+F32*F50)</f>
        <v>0.08088026551483599</v>
      </c>
    </row>
    <row r="92" spans="1:6" ht="12.75">
      <c r="A92" t="s">
        <v>91</v>
      </c>
      <c r="B92">
        <f>B32+(12/0.017)*(B18*B51+B33*B50)</f>
        <v>0.025050347591226207</v>
      </c>
      <c r="C92">
        <f>C32+(12/0.017)*(C18*C51+C33*C50)</f>
        <v>0.0015996440669463242</v>
      </c>
      <c r="D92">
        <f>D32+(12/0.017)*(D18*D51+D33*D50)</f>
        <v>-0.015882521665856145</v>
      </c>
      <c r="E92">
        <f>E32+(12/0.017)*(E18*E51+E33*E50)</f>
        <v>0.014519311205108274</v>
      </c>
      <c r="F92">
        <f>F32+(12/0.017)*(F18*F51+F33*F50)</f>
        <v>0.008767258406456145</v>
      </c>
    </row>
    <row r="93" spans="1:6" ht="12.75">
      <c r="A93" t="s">
        <v>92</v>
      </c>
      <c r="B93">
        <f>B33+(13/0.017)*(B19*B51+B34*B50)</f>
        <v>0.08055680827057271</v>
      </c>
      <c r="C93">
        <f>C33+(13/0.017)*(C19*C51+C34*C50)</f>
        <v>0.06603369562129535</v>
      </c>
      <c r="D93">
        <f>D33+(13/0.017)*(D19*D51+D34*D50)</f>
        <v>0.09927880456532089</v>
      </c>
      <c r="E93">
        <f>E33+(13/0.017)*(E19*E51+E34*E50)</f>
        <v>0.07969466132390807</v>
      </c>
      <c r="F93">
        <f>F33+(13/0.017)*(F19*F51+F34*F50)</f>
        <v>0.057487261234387646</v>
      </c>
    </row>
    <row r="94" spans="1:6" ht="12.75">
      <c r="A94" t="s">
        <v>93</v>
      </c>
      <c r="B94">
        <f>B34+(14/0.017)*(B20*B51+B35*B50)</f>
        <v>-0.021885277397566565</v>
      </c>
      <c r="C94">
        <f>C34+(14/0.017)*(C20*C51+C35*C50)</f>
        <v>-0.01695630034180368</v>
      </c>
      <c r="D94">
        <f>D34+(14/0.017)*(D20*D51+D35*D50)</f>
        <v>0.0037365967278837143</v>
      </c>
      <c r="E94">
        <f>E34+(14/0.017)*(E20*E51+E35*E50)</f>
        <v>0.006650345998665209</v>
      </c>
      <c r="F94">
        <f>F34+(14/0.017)*(F20*F51+F35*F50)</f>
        <v>-0.011343509524776252</v>
      </c>
    </row>
    <row r="95" spans="1:6" ht="12.75">
      <c r="A95" t="s">
        <v>94</v>
      </c>
      <c r="B95" s="49">
        <f>B35</f>
        <v>-0.001712859</v>
      </c>
      <c r="C95" s="49">
        <f>C35</f>
        <v>-0.006013627</v>
      </c>
      <c r="D95" s="49">
        <f>D35</f>
        <v>-0.003045594</v>
      </c>
      <c r="E95" s="49">
        <f>E35</f>
        <v>0.006529662</v>
      </c>
      <c r="F95" s="49">
        <f>F35</f>
        <v>0.00677789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0.5410057551938205</v>
      </c>
      <c r="C103">
        <f>C63*10000/C62</f>
        <v>0.7945783869381602</v>
      </c>
      <c r="D103">
        <f>D63*10000/D62</f>
        <v>-2.9791647281124707</v>
      </c>
      <c r="E103">
        <f>E63*10000/E62</f>
        <v>0.9714398897754019</v>
      </c>
      <c r="F103">
        <f>F63*10000/F62</f>
        <v>-1.6832854930681007</v>
      </c>
      <c r="G103">
        <f>AVERAGE(C103:E103)</f>
        <v>-0.4043821504663028</v>
      </c>
      <c r="H103">
        <f>STDEV(C103:E103)</f>
        <v>2.231579931216703</v>
      </c>
      <c r="I103">
        <f>(B103*B4+C103*C4+D103*D4+E103*E4+F103*F4)/SUM(B4:F4)</f>
        <v>-0.4367706324248429</v>
      </c>
      <c r="K103">
        <f>(LN(H103)+LN(H123))/2-LN(K114*K115^3)</f>
        <v>-4.054960287443441</v>
      </c>
    </row>
    <row r="104" spans="1:11" ht="12.75">
      <c r="A104" t="s">
        <v>68</v>
      </c>
      <c r="B104">
        <f>B64*10000/B62</f>
        <v>0.1760285345374002</v>
      </c>
      <c r="C104">
        <f>C64*10000/C62</f>
        <v>-0.21825512832119895</v>
      </c>
      <c r="D104">
        <f>D64*10000/D62</f>
        <v>-0.29752362602642335</v>
      </c>
      <c r="E104">
        <f>E64*10000/E62</f>
        <v>0.0004095677876848092</v>
      </c>
      <c r="F104">
        <f>F64*10000/F62</f>
        <v>-0.9160231268266028</v>
      </c>
      <c r="G104">
        <f>AVERAGE(C104:E104)</f>
        <v>-0.17178972885331248</v>
      </c>
      <c r="H104">
        <f>STDEV(C104:E104)</f>
        <v>0.15430593638888765</v>
      </c>
      <c r="I104">
        <f>(B104*B4+C104*C4+D104*D4+E104*E4+F104*F4)/SUM(B4:F4)</f>
        <v>-0.22015709844585493</v>
      </c>
      <c r="K104">
        <f>(LN(H104)+LN(H124))/2-LN(K114*K115^4)</f>
        <v>-3.988373347416908</v>
      </c>
    </row>
    <row r="105" spans="1:11" ht="12.75">
      <c r="A105" t="s">
        <v>69</v>
      </c>
      <c r="B105">
        <f>B65*10000/B62</f>
        <v>-0.18217054019602863</v>
      </c>
      <c r="C105">
        <f>C65*10000/C62</f>
        <v>0.21265427979373808</v>
      </c>
      <c r="D105">
        <f>D65*10000/D62</f>
        <v>1.0715105084222212</v>
      </c>
      <c r="E105">
        <f>E65*10000/E62</f>
        <v>-0.549811428710671</v>
      </c>
      <c r="F105">
        <f>F65*10000/F62</f>
        <v>0.08026793884052662</v>
      </c>
      <c r="G105">
        <f>AVERAGE(C105:E105)</f>
        <v>0.24478445316842942</v>
      </c>
      <c r="H105">
        <f>STDEV(C105:E105)</f>
        <v>0.8111383772131019</v>
      </c>
      <c r="I105">
        <f>(B105*B4+C105*C4+D105*D4+E105*E4+F105*F4)/SUM(B4:F4)</f>
        <v>0.16086535549220363</v>
      </c>
      <c r="K105">
        <f>(LN(H105)+LN(H125))/2-LN(K114*K115^5)</f>
        <v>-3.688373056279017</v>
      </c>
    </row>
    <row r="106" spans="1:11" ht="12.75">
      <c r="A106" t="s">
        <v>70</v>
      </c>
      <c r="B106">
        <f>B66*10000/B62</f>
        <v>2.4318795297421367</v>
      </c>
      <c r="C106">
        <f>C66*10000/C62</f>
        <v>-0.40156233574573635</v>
      </c>
      <c r="D106">
        <f>D66*10000/D62</f>
        <v>1.3247127191776522</v>
      </c>
      <c r="E106">
        <f>E66*10000/E62</f>
        <v>-0.08181240238885777</v>
      </c>
      <c r="F106">
        <f>F66*10000/F62</f>
        <v>12.729011498754375</v>
      </c>
      <c r="G106">
        <f>AVERAGE(C106:E106)</f>
        <v>0.28044599368101936</v>
      </c>
      <c r="H106">
        <f>STDEV(C106:E106)</f>
        <v>0.9183843152270333</v>
      </c>
      <c r="I106">
        <f>(B106*B4+C106*C4+D106*D4+E106*E4+F106*F4)/SUM(B4:F4)</f>
        <v>2.246796663320444</v>
      </c>
      <c r="K106">
        <f>(LN(H106)+LN(H126))/2-LN(K114*K115^6)</f>
        <v>-2.7001698636918174</v>
      </c>
    </row>
    <row r="107" spans="1:11" ht="12.75">
      <c r="A107" t="s">
        <v>71</v>
      </c>
      <c r="B107">
        <f>B67*10000/B62</f>
        <v>0.07428010950290707</v>
      </c>
      <c r="C107">
        <f>C67*10000/C62</f>
        <v>0.02619940533809702</v>
      </c>
      <c r="D107">
        <f>D67*10000/D62</f>
        <v>0.09847924402060766</v>
      </c>
      <c r="E107">
        <f>E67*10000/E62</f>
        <v>-0.05798119882517432</v>
      </c>
      <c r="F107">
        <f>F67*10000/F62</f>
        <v>0.22512718313156005</v>
      </c>
      <c r="G107">
        <f>AVERAGE(C107:E107)</f>
        <v>0.022232483511176782</v>
      </c>
      <c r="H107">
        <f>STDEV(C107:E107)</f>
        <v>0.0783056185433729</v>
      </c>
      <c r="I107">
        <f>(B107*B4+C107*C4+D107*D4+E107*E4+F107*F4)/SUM(B4:F4)</f>
        <v>0.05674476100511653</v>
      </c>
      <c r="K107">
        <f>(LN(H107)+LN(H127))/2-LN(K114*K115^7)</f>
        <v>-3.639858589738414</v>
      </c>
    </row>
    <row r="108" spans="1:9" ht="12.75">
      <c r="A108" t="s">
        <v>72</v>
      </c>
      <c r="B108">
        <f>B68*10000/B62</f>
        <v>-0.014544019149629602</v>
      </c>
      <c r="C108">
        <f>C68*10000/C62</f>
        <v>-0.18196145762412985</v>
      </c>
      <c r="D108">
        <f>D68*10000/D62</f>
        <v>-0.05010413952611907</v>
      </c>
      <c r="E108">
        <f>E68*10000/E62</f>
        <v>0.2702195248959215</v>
      </c>
      <c r="F108">
        <f>F68*10000/F62</f>
        <v>0.23716203734279895</v>
      </c>
      <c r="G108">
        <f>AVERAGE(C108:E108)</f>
        <v>0.012717975915224186</v>
      </c>
      <c r="H108">
        <f>STDEV(C108:E108)</f>
        <v>0.23254434819963662</v>
      </c>
      <c r="I108">
        <f>(B108*B4+C108*C4+D108*D4+E108*E4+F108*F4)/SUM(B4:F4)</f>
        <v>0.03857181246110567</v>
      </c>
    </row>
    <row r="109" spans="1:9" ht="12.75">
      <c r="A109" t="s">
        <v>73</v>
      </c>
      <c r="B109">
        <f>B69*10000/B62</f>
        <v>0.027262905534610322</v>
      </c>
      <c r="C109">
        <f>C69*10000/C62</f>
        <v>0.11888637492609107</v>
      </c>
      <c r="D109">
        <f>D69*10000/D62</f>
        <v>0.1685942268848921</v>
      </c>
      <c r="E109">
        <f>E69*10000/E62</f>
        <v>0.12186769832359355</v>
      </c>
      <c r="F109">
        <f>F69*10000/F62</f>
        <v>0.2102492318155649</v>
      </c>
      <c r="G109">
        <f>AVERAGE(C109:E109)</f>
        <v>0.13644943337819224</v>
      </c>
      <c r="H109">
        <f>STDEV(C109:E109)</f>
        <v>0.027878089685116497</v>
      </c>
      <c r="I109">
        <f>(B109*B4+C109*C4+D109*D4+E109*E4+F109*F4)/SUM(B4:F4)</f>
        <v>0.13039512261148578</v>
      </c>
    </row>
    <row r="110" spans="1:11" ht="12.75">
      <c r="A110" t="s">
        <v>74</v>
      </c>
      <c r="B110">
        <f>B70*10000/B62</f>
        <v>-0.47463322523916407</v>
      </c>
      <c r="C110">
        <f>C70*10000/C62</f>
        <v>-0.2992018682284166</v>
      </c>
      <c r="D110">
        <f>D70*10000/D62</f>
        <v>-0.1685231721926235</v>
      </c>
      <c r="E110">
        <f>E70*10000/E62</f>
        <v>-0.28622595207532464</v>
      </c>
      <c r="F110">
        <f>F70*10000/F62</f>
        <v>-0.5163736604642023</v>
      </c>
      <c r="G110">
        <f>AVERAGE(C110:E110)</f>
        <v>-0.2513169974987883</v>
      </c>
      <c r="H110">
        <f>STDEV(C110:E110)</f>
        <v>0.07199449098107298</v>
      </c>
      <c r="I110">
        <f>(B110*B4+C110*C4+D110*D4+E110*E4+F110*F4)/SUM(B4:F4)</f>
        <v>-0.3189743234169826</v>
      </c>
      <c r="K110">
        <f>EXP(AVERAGE(K103:K107))</f>
        <v>0.02693450693067172</v>
      </c>
    </row>
    <row r="111" spans="1:9" ht="12.75">
      <c r="A111" t="s">
        <v>75</v>
      </c>
      <c r="B111">
        <f>B71*10000/B62</f>
        <v>-0.028588374378029625</v>
      </c>
      <c r="C111">
        <f>C71*10000/C62</f>
        <v>-0.03743356209374354</v>
      </c>
      <c r="D111">
        <f>D71*10000/D62</f>
        <v>-0.015011609337166814</v>
      </c>
      <c r="E111">
        <f>E71*10000/E62</f>
        <v>-0.05586925939430894</v>
      </c>
      <c r="F111">
        <f>F71*10000/F62</f>
        <v>-0.0978477283293186</v>
      </c>
      <c r="G111">
        <f>AVERAGE(C111:E111)</f>
        <v>-0.0361048102750731</v>
      </c>
      <c r="H111">
        <f>STDEV(C111:E111)</f>
        <v>0.020461209106372145</v>
      </c>
      <c r="I111">
        <f>(B111*B4+C111*C4+D111*D4+E111*E4+F111*F4)/SUM(B4:F4)</f>
        <v>-0.04321832121192533</v>
      </c>
    </row>
    <row r="112" spans="1:9" ht="12.75">
      <c r="A112" t="s">
        <v>76</v>
      </c>
      <c r="B112">
        <f>B72*10000/B62</f>
        <v>-0.020470578250575057</v>
      </c>
      <c r="C112">
        <f>C72*10000/C62</f>
        <v>-0.024875847069158196</v>
      </c>
      <c r="D112">
        <f>D72*10000/D62</f>
        <v>-0.01962619029289076</v>
      </c>
      <c r="E112">
        <f>E72*10000/E62</f>
        <v>-0.023651847320636535</v>
      </c>
      <c r="F112">
        <f>F72*10000/F62</f>
        <v>-0.014754625591325198</v>
      </c>
      <c r="G112">
        <f>AVERAGE(C112:E112)</f>
        <v>-0.022717961560895162</v>
      </c>
      <c r="H112">
        <f>STDEV(C112:E112)</f>
        <v>0.0027466035437132977</v>
      </c>
      <c r="I112">
        <f>(B112*B4+C112*C4+D112*D4+E112*E4+F112*F4)/SUM(B4:F4)</f>
        <v>-0.021333845672575544</v>
      </c>
    </row>
    <row r="113" spans="1:9" ht="12.75">
      <c r="A113" t="s">
        <v>77</v>
      </c>
      <c r="B113">
        <f>B73*10000/B62</f>
        <v>0.025098027547221295</v>
      </c>
      <c r="C113">
        <f>C73*10000/C62</f>
        <v>0.006247508431203541</v>
      </c>
      <c r="D113">
        <f>D73*10000/D62</f>
        <v>0.028085165916424924</v>
      </c>
      <c r="E113">
        <f>E73*10000/E62</f>
        <v>0.04624971375604123</v>
      </c>
      <c r="F113">
        <f>F73*10000/F62</f>
        <v>0.025392874974658107</v>
      </c>
      <c r="G113">
        <f>AVERAGE(C113:E113)</f>
        <v>0.026860796034556562</v>
      </c>
      <c r="H113">
        <f>STDEV(C113:E113)</f>
        <v>0.020029189172763282</v>
      </c>
      <c r="I113">
        <f>(B113*B4+C113*C4+D113*D4+E113*E4+F113*F4)/SUM(B4:F4)</f>
        <v>0.02640835748771332</v>
      </c>
    </row>
    <row r="114" spans="1:11" ht="12.75">
      <c r="A114" t="s">
        <v>78</v>
      </c>
      <c r="B114">
        <f>B74*10000/B62</f>
        <v>-0.20947111684213018</v>
      </c>
      <c r="C114">
        <f>C74*10000/C62</f>
        <v>-0.17025498289485846</v>
      </c>
      <c r="D114">
        <f>D74*10000/D62</f>
        <v>-0.20075828128333015</v>
      </c>
      <c r="E114">
        <f>E74*10000/E62</f>
        <v>-0.17869403903653822</v>
      </c>
      <c r="F114">
        <f>F74*10000/F62</f>
        <v>-0.1490470494715587</v>
      </c>
      <c r="G114">
        <f>AVERAGE(C114:E114)</f>
        <v>-0.18323576773824227</v>
      </c>
      <c r="H114">
        <f>STDEV(C114:E114)</f>
        <v>0.01575065960028168</v>
      </c>
      <c r="I114">
        <f>(B114*B4+C114*C4+D114*D4+E114*E4+F114*F4)/SUM(B4:F4)</f>
        <v>-0.1825012910824096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-0.00047959664745571864</v>
      </c>
      <c r="C115">
        <f>C75*10000/C62</f>
        <v>0.0012967999442128435</v>
      </c>
      <c r="D115">
        <f>D75*10000/D62</f>
        <v>-0.008615201674601593</v>
      </c>
      <c r="E115">
        <f>E75*10000/E62</f>
        <v>0.0019582995492288474</v>
      </c>
      <c r="F115">
        <f>F75*10000/F62</f>
        <v>-0.008968670185445402</v>
      </c>
      <c r="G115">
        <f>AVERAGE(C115:E115)</f>
        <v>-0.0017867007270533006</v>
      </c>
      <c r="H115">
        <f>STDEV(C115:E115)</f>
        <v>0.00592289746026892</v>
      </c>
      <c r="I115">
        <f>(B115*B4+C115*C4+D115*D4+E115*E4+F115*F4)/SUM(B4:F4)</f>
        <v>-0.002550494193917453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127.88676948936495</v>
      </c>
      <c r="C122">
        <f>C82*10000/C62</f>
        <v>79.28389666174539</v>
      </c>
      <c r="D122">
        <f>D82*10000/D62</f>
        <v>-20.300359608647497</v>
      </c>
      <c r="E122">
        <f>E82*10000/E62</f>
        <v>-67.41709579096941</v>
      </c>
      <c r="F122">
        <f>F82*10000/F62</f>
        <v>-125.09584518825123</v>
      </c>
      <c r="G122">
        <f>AVERAGE(C122:E122)</f>
        <v>-2.811186245957174</v>
      </c>
      <c r="H122">
        <f>STDEV(C122:E122)</f>
        <v>74.89792176913555</v>
      </c>
      <c r="I122">
        <f>(B122*B4+C122*C4+D122*D4+E122*E4+F122*F4)/SUM(B4:F4)</f>
        <v>-0.07174329540836039</v>
      </c>
    </row>
    <row r="123" spans="1:9" ht="12.75">
      <c r="A123" t="s">
        <v>82</v>
      </c>
      <c r="B123">
        <f>B83*10000/B62</f>
        <v>-1.6341473056546794</v>
      </c>
      <c r="C123">
        <f>C83*10000/C62</f>
        <v>-3.791373132774666</v>
      </c>
      <c r="D123">
        <f>D83*10000/D62</f>
        <v>-3.194346239190702</v>
      </c>
      <c r="E123">
        <f>E83*10000/E62</f>
        <v>-3.666462283756219</v>
      </c>
      <c r="F123">
        <f>F83*10000/F62</f>
        <v>2.6411363111153205</v>
      </c>
      <c r="G123">
        <f>AVERAGE(C123:E123)</f>
        <v>-3.5507272185738628</v>
      </c>
      <c r="H123">
        <f>STDEV(C123:E123)</f>
        <v>0.31489082536682345</v>
      </c>
      <c r="I123">
        <f>(B123*B4+C123*C4+D123*D4+E123*E4+F123*F4)/SUM(B4:F4)</f>
        <v>-2.4497268318342718</v>
      </c>
    </row>
    <row r="124" spans="1:9" ht="12.75">
      <c r="A124" t="s">
        <v>83</v>
      </c>
      <c r="B124">
        <f>B84*10000/B62</f>
        <v>0.3221247862222085</v>
      </c>
      <c r="C124">
        <f>C84*10000/C62</f>
        <v>2.8502121491190353</v>
      </c>
      <c r="D124">
        <f>D84*10000/D62</f>
        <v>0.4343537962578015</v>
      </c>
      <c r="E124">
        <f>E84*10000/E62</f>
        <v>3.4450048741699812</v>
      </c>
      <c r="F124">
        <f>F84*10000/F62</f>
        <v>1.9390209961216667</v>
      </c>
      <c r="G124">
        <f>AVERAGE(C124:E124)</f>
        <v>2.243190273182273</v>
      </c>
      <c r="H124">
        <f>STDEV(C124:E124)</f>
        <v>1.594478487353398</v>
      </c>
      <c r="I124">
        <f>(B124*B4+C124*C4+D124*D4+E124*E4+F124*F4)/SUM(B4:F4)</f>
        <v>1.9239412550627029</v>
      </c>
    </row>
    <row r="125" spans="1:9" ht="12.75">
      <c r="A125" t="s">
        <v>84</v>
      </c>
      <c r="B125">
        <f>B85*10000/B62</f>
        <v>-0.15732994550777848</v>
      </c>
      <c r="C125">
        <f>C85*10000/C62</f>
        <v>-1.3104192857729995</v>
      </c>
      <c r="D125">
        <f>D85*10000/D62</f>
        <v>-1.5791806896754543</v>
      </c>
      <c r="E125">
        <f>E85*10000/E62</f>
        <v>-1.6234043433048793</v>
      </c>
      <c r="F125">
        <f>F85*10000/F62</f>
        <v>-1.1227289737771382</v>
      </c>
      <c r="G125">
        <f>AVERAGE(C125:E125)</f>
        <v>-1.5043347729177778</v>
      </c>
      <c r="H125">
        <f>STDEV(C125:E125)</f>
        <v>0.16938519711306269</v>
      </c>
      <c r="I125">
        <f>(B125*B4+C125*C4+D125*D4+E125*E4+F125*F4)/SUM(B4:F4)</f>
        <v>-1.2579937507504853</v>
      </c>
    </row>
    <row r="126" spans="1:9" ht="12.75">
      <c r="A126" t="s">
        <v>85</v>
      </c>
      <c r="B126">
        <f>B86*10000/B62</f>
        <v>0.20196200389962926</v>
      </c>
      <c r="C126">
        <f>C86*10000/C62</f>
        <v>0.2924341540527028</v>
      </c>
      <c r="D126">
        <f>D86*10000/D62</f>
        <v>-0.3693405648884795</v>
      </c>
      <c r="E126">
        <f>E86*10000/E62</f>
        <v>-0.03775873144341889</v>
      </c>
      <c r="F126">
        <f>F86*10000/F62</f>
        <v>0.9060177042472572</v>
      </c>
      <c r="G126">
        <f>AVERAGE(C126:E126)</f>
        <v>-0.0382217140930652</v>
      </c>
      <c r="H126">
        <f>STDEV(C126:E126)</f>
        <v>0.3308876024001513</v>
      </c>
      <c r="I126">
        <f>(B126*B4+C126*C4+D126*D4+E126*E4+F126*F4)/SUM(B4:F4)</f>
        <v>0.12216089717558698</v>
      </c>
    </row>
    <row r="127" spans="1:9" ht="12.75">
      <c r="A127" t="s">
        <v>86</v>
      </c>
      <c r="B127">
        <f>B87*10000/B62</f>
        <v>-0.17331009036517667</v>
      </c>
      <c r="C127">
        <f>C87*10000/C62</f>
        <v>-0.2023317835135456</v>
      </c>
      <c r="D127">
        <f>D87*10000/D62</f>
        <v>0.05464361265459154</v>
      </c>
      <c r="E127">
        <f>E87*10000/E62</f>
        <v>-0.2961088412828921</v>
      </c>
      <c r="F127">
        <f>F87*10000/F62</f>
        <v>0.08002725051764026</v>
      </c>
      <c r="G127">
        <f>AVERAGE(C127:E127)</f>
        <v>-0.1479323373806154</v>
      </c>
      <c r="H127">
        <f>STDEV(C127:E127)</f>
        <v>0.1815937658359142</v>
      </c>
      <c r="I127">
        <f>(B127*B4+C127*C4+D127*D4+E127*E4+F127*F4)/SUM(B4:F4)</f>
        <v>-0.12134576981170157</v>
      </c>
    </row>
    <row r="128" spans="1:9" ht="12.75">
      <c r="A128" t="s">
        <v>87</v>
      </c>
      <c r="B128">
        <f>B88*10000/B62</f>
        <v>-0.04041942828806438</v>
      </c>
      <c r="C128">
        <f>C88*10000/C62</f>
        <v>-0.12894849959751262</v>
      </c>
      <c r="D128">
        <f>D88*10000/D62</f>
        <v>-0.2535240456767322</v>
      </c>
      <c r="E128">
        <f>E88*10000/E62</f>
        <v>0.3340575753048671</v>
      </c>
      <c r="F128">
        <f>F88*10000/F62</f>
        <v>0.02493413235792891</v>
      </c>
      <c r="G128">
        <f>AVERAGE(C128:E128)</f>
        <v>-0.016138323323125887</v>
      </c>
      <c r="H128">
        <f>STDEV(C128:E128)</f>
        <v>0.3096088536074746</v>
      </c>
      <c r="I128">
        <f>(B128*B4+C128*C4+D128*D4+E128*E4+F128*F4)/SUM(B4:F4)</f>
        <v>-0.01419938658599409</v>
      </c>
    </row>
    <row r="129" spans="1:9" ht="12.75">
      <c r="A129" t="s">
        <v>88</v>
      </c>
      <c r="B129">
        <f>B89*10000/B62</f>
        <v>-0.0335305214155939</v>
      </c>
      <c r="C129">
        <f>C89*10000/C62</f>
        <v>-0.15482719002241407</v>
      </c>
      <c r="D129">
        <f>D89*10000/D62</f>
        <v>-0.06674415343009948</v>
      </c>
      <c r="E129">
        <f>E89*10000/E62</f>
        <v>-0.04657654453229028</v>
      </c>
      <c r="F129">
        <f>F89*10000/F62</f>
        <v>-0.053762649166651424</v>
      </c>
      <c r="G129">
        <f>AVERAGE(C129:E129)</f>
        <v>-0.08938262932826795</v>
      </c>
      <c r="H129">
        <f>STDEV(C129:E129)</f>
        <v>0.05756670917727608</v>
      </c>
      <c r="I129">
        <f>(B129*B4+C129*C4+D129*D4+E129*E4+F129*F4)/SUM(B4:F4)</f>
        <v>-0.07654431489241556</v>
      </c>
    </row>
    <row r="130" spans="1:9" ht="12.75">
      <c r="A130" t="s">
        <v>89</v>
      </c>
      <c r="B130">
        <f>B90*10000/B62</f>
        <v>0.017580908638686936</v>
      </c>
      <c r="C130">
        <f>C90*10000/C62</f>
        <v>-0.030251128462115633</v>
      </c>
      <c r="D130">
        <f>D90*10000/D62</f>
        <v>-0.03215522939563843</v>
      </c>
      <c r="E130">
        <f>E90*10000/E62</f>
        <v>-0.06325906195581502</v>
      </c>
      <c r="F130">
        <f>F90*10000/F62</f>
        <v>0.24284113479974692</v>
      </c>
      <c r="G130">
        <f>AVERAGE(C130:E130)</f>
        <v>-0.04188847327118969</v>
      </c>
      <c r="H130">
        <f>STDEV(C130:E130)</f>
        <v>0.01853194392493237</v>
      </c>
      <c r="I130">
        <f>(B130*B4+C130*C4+D130*D4+E130*E4+F130*F4)/SUM(B4:F4)</f>
        <v>0.004579631935938897</v>
      </c>
    </row>
    <row r="131" spans="1:9" ht="12.75">
      <c r="A131" t="s">
        <v>90</v>
      </c>
      <c r="B131">
        <f>B91*10000/B62</f>
        <v>-0.013470282386211566</v>
      </c>
      <c r="C131">
        <f>C91*10000/C62</f>
        <v>0.0006070569549399211</v>
      </c>
      <c r="D131">
        <f>D91*10000/D62</f>
        <v>0.03434191432126088</v>
      </c>
      <c r="E131">
        <f>E91*10000/E62</f>
        <v>0.034362275988886644</v>
      </c>
      <c r="F131">
        <f>F91*10000/F62</f>
        <v>0.08088104275031793</v>
      </c>
      <c r="G131">
        <f>AVERAGE(C131:E131)</f>
        <v>0.02310374908836248</v>
      </c>
      <c r="H131">
        <f>STDEV(C131:E131)</f>
        <v>0.019482709548696624</v>
      </c>
      <c r="I131">
        <f>(B131*B4+C131*C4+D131*D4+E131*E4+F131*F4)/SUM(B4:F4)</f>
        <v>0.02546683073700545</v>
      </c>
    </row>
    <row r="132" spans="1:9" ht="12.75">
      <c r="A132" t="s">
        <v>91</v>
      </c>
      <c r="B132">
        <f>B92*10000/B62</f>
        <v>0.02505026649881615</v>
      </c>
      <c r="C132">
        <f>C92*10000/C62</f>
        <v>0.0015996476987349597</v>
      </c>
      <c r="D132">
        <f>D92*10000/D62</f>
        <v>-0.015882528440156567</v>
      </c>
      <c r="E132">
        <f>E92*10000/E62</f>
        <v>0.014519359762853104</v>
      </c>
      <c r="F132">
        <f>F92*10000/F62</f>
        <v>0.008767342657222009</v>
      </c>
      <c r="G132">
        <f>AVERAGE(C132:E132)</f>
        <v>7.882634047716557E-05</v>
      </c>
      <c r="H132">
        <f>STDEV(C132:E132)</f>
        <v>0.015257895489872594</v>
      </c>
      <c r="I132">
        <f>(B132*B4+C132*C4+D132*D4+E132*E4+F132*F4)/SUM(B4:F4)</f>
        <v>0.004860883061518162</v>
      </c>
    </row>
    <row r="133" spans="1:9" ht="12.75">
      <c r="A133" t="s">
        <v>92</v>
      </c>
      <c r="B133">
        <f>B93*10000/B62</f>
        <v>0.08055654749392259</v>
      </c>
      <c r="C133">
        <f>C93*10000/C62</f>
        <v>0.06603384554241234</v>
      </c>
      <c r="D133">
        <f>D93*10000/D62</f>
        <v>0.09927884691026218</v>
      </c>
      <c r="E133">
        <f>E93*10000/E62</f>
        <v>0.07969492785122291</v>
      </c>
      <c r="F133">
        <f>F93*10000/F62</f>
        <v>0.057487813670002275</v>
      </c>
      <c r="G133">
        <f>AVERAGE(C133:E133)</f>
        <v>0.08166920676796581</v>
      </c>
      <c r="H133">
        <f>STDEV(C133:E133)</f>
        <v>0.016710202330250327</v>
      </c>
      <c r="I133">
        <f>(B133*B4+C133*C4+D133*D4+E133*E4+F133*F4)/SUM(B4:F4)</f>
        <v>0.07829255652059612</v>
      </c>
    </row>
    <row r="134" spans="1:9" ht="12.75">
      <c r="A134" t="s">
        <v>93</v>
      </c>
      <c r="B134">
        <f>B94*10000/B62</f>
        <v>-0.02188520655104907</v>
      </c>
      <c r="C134">
        <f>C94*10000/C62</f>
        <v>-0.01695633883892948</v>
      </c>
      <c r="D134">
        <f>D94*10000/D62</f>
        <v>0.0037365983216374843</v>
      </c>
      <c r="E134">
        <f>E94*10000/E62</f>
        <v>0.006650368239789424</v>
      </c>
      <c r="F134">
        <f>F94*10000/F62</f>
        <v>-0.01134361853255505</v>
      </c>
      <c r="G134">
        <f>AVERAGE(C134:E134)</f>
        <v>-0.0021897907591675236</v>
      </c>
      <c r="H134">
        <f>STDEV(C134:E134)</f>
        <v>0.012870925391281037</v>
      </c>
      <c r="I134">
        <f>(B134*B4+C134*C4+D134*D4+E134*E4+F134*F4)/SUM(B4:F4)</f>
        <v>-0.00626766029767857</v>
      </c>
    </row>
    <row r="135" spans="1:9" ht="12.75">
      <c r="A135" t="s">
        <v>94</v>
      </c>
      <c r="B135">
        <f>B95*10000/B62</f>
        <v>-0.001712853455172173</v>
      </c>
      <c r="C135">
        <f>C95*10000/C62</f>
        <v>-0.006013640653176133</v>
      </c>
      <c r="D135">
        <f>D95*10000/D62</f>
        <v>-0.003045595299023489</v>
      </c>
      <c r="E135">
        <f>E95*10000/E62</f>
        <v>0.006529683837513967</v>
      </c>
      <c r="F135">
        <f>F95*10000/F62</f>
        <v>0.006777955133522586</v>
      </c>
      <c r="G135">
        <f>AVERAGE(C135:E135)</f>
        <v>-0.0008431840382285517</v>
      </c>
      <c r="H135">
        <f>STDEV(C135:E135)</f>
        <v>0.0065552809887100775</v>
      </c>
      <c r="I135">
        <f>(B135*B4+C135*C4+D135*D4+E135*E4+F135*F4)/SUM(B4:F4)</f>
        <v>4.2932725452137613E-05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2006-01-26T13:40:07Z</cp:lastPrinted>
  <dcterms:created xsi:type="dcterms:W3CDTF">2006-01-26T13:40:07Z</dcterms:created>
  <dcterms:modified xsi:type="dcterms:W3CDTF">2006-01-26T14:03:10Z</dcterms:modified>
  <cp:category/>
  <cp:version/>
  <cp:contentType/>
  <cp:contentStatus/>
</cp:coreProperties>
</file>