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<sst xmlns="http://schemas.openxmlformats.org/spreadsheetml/2006/main" count="204" uniqueCount="98">
  <si>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30/01/2006       12:31:19</t>
  </si>
  <si>
    <t>LISSNER</t>
  </si>
  <si>
    <t>HCMQAP796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</si>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</sst>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172611"/>
        <c:axId val="29335772"/>
      </c:lineChart>
      <c:catAx>
        <c:axId val="18172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auto val="1"/>
        <c:lblOffset val="100"/>
        <c:noMultiLvlLbl val="0"/>
      </c:catAx>
      <c:valAx>
        <c:axId val="29335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726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-0.003748</v>
      </c>
      <c r="D4" s="12">
        <v>-0.003746</v>
      </c>
      <c r="E4" s="12">
        <v>-0.003748</v>
      </c>
      <c r="F4" s="24">
        <v>-0.002069</v>
      </c>
      <c r="G4" s="34">
        <v>-0.011677</v>
      </c>
    </row>
    <row r="5" spans="1:7" ht="12.75" thickBot="1">
      <c r="A5" s="44" t="s">
        <v>13</v>
      </c>
      <c r="B5" s="45">
        <v>5.939736</v>
      </c>
      <c r="C5" s="46">
        <v>3.967715</v>
      </c>
      <c r="D5" s="46">
        <v>-0.488226</v>
      </c>
      <c r="E5" s="46">
        <v>-3.04366</v>
      </c>
      <c r="F5" s="47">
        <v>-7.295965</v>
      </c>
      <c r="G5" s="48">
        <v>6.383758</v>
      </c>
    </row>
    <row r="6" spans="1:7" ht="12.75" thickTop="1">
      <c r="A6" s="6" t="s">
        <v>14</v>
      </c>
      <c r="B6" s="39">
        <v>-53.9534</v>
      </c>
      <c r="C6" s="40">
        <v>72.2166</v>
      </c>
      <c r="D6" s="40">
        <v>48.3027</v>
      </c>
      <c r="E6" s="40">
        <v>98.46468</v>
      </c>
      <c r="F6" s="41">
        <v>-337.635</v>
      </c>
      <c r="G6" s="42">
        <v>0.003455246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1.495139</v>
      </c>
      <c r="C8" s="13">
        <v>1.562325</v>
      </c>
      <c r="D8" s="13">
        <v>1.841433</v>
      </c>
      <c r="E8" s="13">
        <v>-2.164155</v>
      </c>
      <c r="F8" s="25">
        <v>-4.540209</v>
      </c>
      <c r="G8" s="35">
        <v>-0.08787185</v>
      </c>
    </row>
    <row r="9" spans="1:7" ht="12">
      <c r="A9" s="20" t="s">
        <v>17</v>
      </c>
      <c r="B9" s="29">
        <v>0.9888872</v>
      </c>
      <c r="C9" s="13">
        <v>0.637362</v>
      </c>
      <c r="D9" s="13">
        <v>-0.06999947</v>
      </c>
      <c r="E9" s="13">
        <v>0.6185326</v>
      </c>
      <c r="F9" s="25">
        <v>-0.1938893</v>
      </c>
      <c r="G9" s="35">
        <v>0.403291</v>
      </c>
    </row>
    <row r="10" spans="1:7" ht="12">
      <c r="A10" s="20" t="s">
        <v>18</v>
      </c>
      <c r="B10" s="29">
        <v>-0.1279897</v>
      </c>
      <c r="C10" s="13">
        <v>-0.0773612</v>
      </c>
      <c r="D10" s="13">
        <v>-0.6455927</v>
      </c>
      <c r="E10" s="13">
        <v>1.129379</v>
      </c>
      <c r="F10" s="25">
        <v>-2.083321</v>
      </c>
      <c r="G10" s="35">
        <v>-0.1974938</v>
      </c>
    </row>
    <row r="11" spans="1:7" ht="12">
      <c r="A11" s="21" t="s">
        <v>19</v>
      </c>
      <c r="B11" s="31">
        <v>2.480152</v>
      </c>
      <c r="C11" s="15">
        <v>0.9265013</v>
      </c>
      <c r="D11" s="15">
        <v>1.214877</v>
      </c>
      <c r="E11" s="15">
        <v>0.536139</v>
      </c>
      <c r="F11" s="27">
        <v>12.85741</v>
      </c>
      <c r="G11" s="37">
        <v>2.712697</v>
      </c>
    </row>
    <row r="12" spans="1:7" ht="12">
      <c r="A12" s="20" t="s">
        <v>20</v>
      </c>
      <c r="B12" s="29">
        <v>0.1392904</v>
      </c>
      <c r="C12" s="13">
        <v>-0.1159261</v>
      </c>
      <c r="D12" s="13">
        <v>-0.1682277</v>
      </c>
      <c r="E12" s="13">
        <v>-0.01044994</v>
      </c>
      <c r="F12" s="25">
        <v>0.02990991</v>
      </c>
      <c r="G12" s="35">
        <v>-0.04667995</v>
      </c>
    </row>
    <row r="13" spans="1:7" ht="12">
      <c r="A13" s="20" t="s">
        <v>21</v>
      </c>
      <c r="B13" s="29">
        <v>-0.009355345</v>
      </c>
      <c r="C13" s="13">
        <v>0.08838898</v>
      </c>
      <c r="D13" s="13">
        <v>0.05933233</v>
      </c>
      <c r="E13" s="13">
        <v>0.1554475</v>
      </c>
      <c r="F13" s="25">
        <v>-0.09439959</v>
      </c>
      <c r="G13" s="35">
        <v>0.05905477</v>
      </c>
    </row>
    <row r="14" spans="1:7" ht="12">
      <c r="A14" s="20" t="s">
        <v>22</v>
      </c>
      <c r="B14" s="29">
        <v>-0.02203969</v>
      </c>
      <c r="C14" s="13">
        <v>0.005913865</v>
      </c>
      <c r="D14" s="13">
        <v>0.004845916</v>
      </c>
      <c r="E14" s="13">
        <v>-0.04112601</v>
      </c>
      <c r="F14" s="25">
        <v>0.2791636</v>
      </c>
      <c r="G14" s="35">
        <v>0.02657985</v>
      </c>
    </row>
    <row r="15" spans="1:7" ht="12">
      <c r="A15" s="21" t="s">
        <v>23</v>
      </c>
      <c r="B15" s="31">
        <v>-0.4574859</v>
      </c>
      <c r="C15" s="15">
        <v>-0.2831271</v>
      </c>
      <c r="D15" s="15">
        <v>-0.2555964</v>
      </c>
      <c r="E15" s="15">
        <v>-0.3333728</v>
      </c>
      <c r="F15" s="27">
        <v>-0.4782735</v>
      </c>
      <c r="G15" s="37">
        <v>-0.3398489</v>
      </c>
    </row>
    <row r="16" spans="1:7" ht="12">
      <c r="A16" s="20" t="s">
        <v>24</v>
      </c>
      <c r="B16" s="29">
        <v>-0.00137204</v>
      </c>
      <c r="C16" s="13">
        <v>-0.02504579</v>
      </c>
      <c r="D16" s="13">
        <v>-0.03434772</v>
      </c>
      <c r="E16" s="13">
        <v>0.01716138</v>
      </c>
      <c r="F16" s="25">
        <v>0.0157464</v>
      </c>
      <c r="G16" s="35">
        <v>-0.00826827</v>
      </c>
    </row>
    <row r="17" spans="1:7" ht="12">
      <c r="A17" s="20" t="s">
        <v>25</v>
      </c>
      <c r="B17" s="29">
        <v>-0.01849665</v>
      </c>
      <c r="C17" s="13">
        <v>-0.02867906</v>
      </c>
      <c r="D17" s="13">
        <v>-0.02629149</v>
      </c>
      <c r="E17" s="13">
        <v>-0.03214771</v>
      </c>
      <c r="F17" s="25">
        <v>-0.04229957</v>
      </c>
      <c r="G17" s="35">
        <v>-0.02927079</v>
      </c>
    </row>
    <row r="18" spans="1:7" ht="12">
      <c r="A18" s="20" t="s">
        <v>26</v>
      </c>
      <c r="B18" s="29">
        <v>0.0420579</v>
      </c>
      <c r="C18" s="13">
        <v>0.01627627</v>
      </c>
      <c r="D18" s="13">
        <v>0.0340078</v>
      </c>
      <c r="E18" s="13">
        <v>-0.00753904</v>
      </c>
      <c r="F18" s="25">
        <v>0.06312151</v>
      </c>
      <c r="G18" s="35">
        <v>0.02477698</v>
      </c>
    </row>
    <row r="19" spans="1:7" ht="12">
      <c r="A19" s="21" t="s">
        <v>27</v>
      </c>
      <c r="B19" s="31">
        <v>-0.2091723</v>
      </c>
      <c r="C19" s="15">
        <v>-0.2019634</v>
      </c>
      <c r="D19" s="15">
        <v>-0.1985149</v>
      </c>
      <c r="E19" s="15">
        <v>-0.1943588</v>
      </c>
      <c r="F19" s="27">
        <v>-0.1426412</v>
      </c>
      <c r="G19" s="37">
        <v>-0.1924694</v>
      </c>
    </row>
    <row r="20" spans="1:7" ht="12.75" thickBot="1">
      <c r="A20" s="44" t="s">
        <v>28</v>
      </c>
      <c r="B20" s="45">
        <v>-0.0041796</v>
      </c>
      <c r="C20" s="46">
        <v>0.004002669</v>
      </c>
      <c r="D20" s="46">
        <v>-0.002166339</v>
      </c>
      <c r="E20" s="46">
        <v>-0.001619184</v>
      </c>
      <c r="F20" s="47">
        <v>0.0006817465</v>
      </c>
      <c r="G20" s="48">
        <v>-0.0004639719</v>
      </c>
    </row>
    <row r="21" spans="1:7" ht="12.75" thickTop="1">
      <c r="A21" s="6" t="s">
        <v>29</v>
      </c>
      <c r="B21" s="39">
        <v>-42.52766</v>
      </c>
      <c r="C21" s="40">
        <v>53.44487</v>
      </c>
      <c r="D21" s="40">
        <v>-6.837194</v>
      </c>
      <c r="E21" s="40">
        <v>1.901125</v>
      </c>
      <c r="F21" s="41">
        <v>-41.3357</v>
      </c>
      <c r="G21" s="43">
        <v>0.007484596</v>
      </c>
    </row>
    <row r="22" spans="1:7" ht="12">
      <c r="A22" s="20" t="s">
        <v>30</v>
      </c>
      <c r="B22" s="29">
        <v>118.8003</v>
      </c>
      <c r="C22" s="13">
        <v>79.35596</v>
      </c>
      <c r="D22" s="13">
        <v>-9.764523</v>
      </c>
      <c r="E22" s="13">
        <v>-60.87396</v>
      </c>
      <c r="F22" s="25">
        <v>-145.9297</v>
      </c>
      <c r="G22" s="36">
        <v>0</v>
      </c>
    </row>
    <row r="23" spans="1:7" ht="12">
      <c r="A23" s="20" t="s">
        <v>31</v>
      </c>
      <c r="B23" s="29">
        <v>-1.434426</v>
      </c>
      <c r="C23" s="13">
        <v>-0.6662791</v>
      </c>
      <c r="D23" s="13">
        <v>-0.8408135</v>
      </c>
      <c r="E23" s="13">
        <v>-2.378453</v>
      </c>
      <c r="F23" s="25">
        <v>2.805745</v>
      </c>
      <c r="G23" s="35">
        <v>-0.7705984</v>
      </c>
    </row>
    <row r="24" spans="1:7" ht="12">
      <c r="A24" s="20" t="s">
        <v>32</v>
      </c>
      <c r="B24" s="29">
        <v>-1.208682</v>
      </c>
      <c r="C24" s="13">
        <v>-1.331382</v>
      </c>
      <c r="D24" s="13">
        <v>-2.806485</v>
      </c>
      <c r="E24" s="13">
        <v>2.035357</v>
      </c>
      <c r="F24" s="25">
        <v>3.388732</v>
      </c>
      <c r="G24" s="35">
        <v>-0.2310587</v>
      </c>
    </row>
    <row r="25" spans="1:7" ht="12">
      <c r="A25" s="20" t="s">
        <v>33</v>
      </c>
      <c r="B25" s="29">
        <v>-0.4704548</v>
      </c>
      <c r="C25" s="13">
        <v>-0.2849977</v>
      </c>
      <c r="D25" s="13">
        <v>-0.08535865</v>
      </c>
      <c r="E25" s="13">
        <v>-0.5701965</v>
      </c>
      <c r="F25" s="25">
        <v>-3.237172</v>
      </c>
      <c r="G25" s="35">
        <v>-0.724767</v>
      </c>
    </row>
    <row r="26" spans="1:7" ht="12">
      <c r="A26" s="21" t="s">
        <v>34</v>
      </c>
      <c r="B26" s="31">
        <v>0.251983</v>
      </c>
      <c r="C26" s="15">
        <v>0.3941021</v>
      </c>
      <c r="D26" s="15">
        <v>0.132633</v>
      </c>
      <c r="E26" s="15">
        <v>0.01518382</v>
      </c>
      <c r="F26" s="27">
        <v>0.9006153</v>
      </c>
      <c r="G26" s="37">
        <v>0.2866925</v>
      </c>
    </row>
    <row r="27" spans="1:7" ht="12">
      <c r="A27" s="20" t="s">
        <v>35</v>
      </c>
      <c r="B27" s="29">
        <v>0.01830841</v>
      </c>
      <c r="C27" s="13">
        <v>0.179313</v>
      </c>
      <c r="D27" s="13">
        <v>-0.06490669</v>
      </c>
      <c r="E27" s="13">
        <v>-0.08705613</v>
      </c>
      <c r="F27" s="25">
        <v>0.130961</v>
      </c>
      <c r="G27" s="35">
        <v>0.02665106</v>
      </c>
    </row>
    <row r="28" spans="1:7" ht="12">
      <c r="A28" s="20" t="s">
        <v>36</v>
      </c>
      <c r="B28" s="29">
        <v>-0.1109804</v>
      </c>
      <c r="C28" s="13">
        <v>0.1418862</v>
      </c>
      <c r="D28" s="13">
        <v>-0.106974</v>
      </c>
      <c r="E28" s="13">
        <v>0.3088631</v>
      </c>
      <c r="F28" s="25">
        <v>0.1703797</v>
      </c>
      <c r="G28" s="35">
        <v>0.08926535</v>
      </c>
    </row>
    <row r="29" spans="1:7" ht="12">
      <c r="A29" s="20" t="s">
        <v>37</v>
      </c>
      <c r="B29" s="29">
        <v>-0.005115084</v>
      </c>
      <c r="C29" s="13">
        <v>0.02534452</v>
      </c>
      <c r="D29" s="13">
        <v>-0.001548537</v>
      </c>
      <c r="E29" s="13">
        <v>0.009259097</v>
      </c>
      <c r="F29" s="25">
        <v>-0.1435763</v>
      </c>
      <c r="G29" s="35">
        <v>-0.011862</v>
      </c>
    </row>
    <row r="30" spans="1:7" ht="12">
      <c r="A30" s="21" t="s">
        <v>38</v>
      </c>
      <c r="B30" s="31">
        <v>0.009203594</v>
      </c>
      <c r="C30" s="15">
        <v>0.03475909</v>
      </c>
      <c r="D30" s="15">
        <v>0.09291429</v>
      </c>
      <c r="E30" s="15">
        <v>0.03793128</v>
      </c>
      <c r="F30" s="27">
        <v>0.2080944</v>
      </c>
      <c r="G30" s="37">
        <v>0.06882379</v>
      </c>
    </row>
    <row r="31" spans="1:7" ht="12">
      <c r="A31" s="20" t="s">
        <v>39</v>
      </c>
      <c r="B31" s="29">
        <v>0.01612578</v>
      </c>
      <c r="C31" s="13">
        <v>0.004894162</v>
      </c>
      <c r="D31" s="13">
        <v>0.005854905</v>
      </c>
      <c r="E31" s="13">
        <v>0.04362402</v>
      </c>
      <c r="F31" s="25">
        <v>0.06925463</v>
      </c>
      <c r="G31" s="35">
        <v>0.02462796</v>
      </c>
    </row>
    <row r="32" spans="1:7" ht="12">
      <c r="A32" s="20" t="s">
        <v>40</v>
      </c>
      <c r="B32" s="29">
        <v>0.01379369</v>
      </c>
      <c r="C32" s="13">
        <v>0.04791161</v>
      </c>
      <c r="D32" s="13">
        <v>0.02604897</v>
      </c>
      <c r="E32" s="13">
        <v>0.04776596</v>
      </c>
      <c r="F32" s="25">
        <v>0.01786946</v>
      </c>
      <c r="G32" s="35">
        <v>0.03367008</v>
      </c>
    </row>
    <row r="33" spans="1:7" ht="12">
      <c r="A33" s="20" t="s">
        <v>41</v>
      </c>
      <c r="B33" s="29">
        <v>0.1001342</v>
      </c>
      <c r="C33" s="13">
        <v>0.07809977</v>
      </c>
      <c r="D33" s="13">
        <v>0.07866987</v>
      </c>
      <c r="E33" s="13">
        <v>0.0788164</v>
      </c>
      <c r="F33" s="25">
        <v>0.072804</v>
      </c>
      <c r="G33" s="35">
        <v>0.08090666</v>
      </c>
    </row>
    <row r="34" spans="1:7" ht="12">
      <c r="A34" s="21" t="s">
        <v>42</v>
      </c>
      <c r="B34" s="31">
        <v>-0.008475264</v>
      </c>
      <c r="C34" s="15">
        <v>-0.002810016</v>
      </c>
      <c r="D34" s="15">
        <v>0.008806565</v>
      </c>
      <c r="E34" s="15">
        <v>0.0146775</v>
      </c>
      <c r="F34" s="27">
        <v>-0.01464483</v>
      </c>
      <c r="G34" s="37">
        <v>0.001793445</v>
      </c>
    </row>
    <row r="35" spans="1:7" ht="12.75" thickBot="1">
      <c r="A35" s="22" t="s">
        <v>43</v>
      </c>
      <c r="B35" s="32">
        <v>-0.0002522022</v>
      </c>
      <c r="C35" s="16">
        <v>-0.0005760523</v>
      </c>
      <c r="D35" s="16">
        <v>0.003291699</v>
      </c>
      <c r="E35" s="16">
        <v>0.007371404</v>
      </c>
      <c r="F35" s="28">
        <v>0.00375197</v>
      </c>
      <c r="G35" s="38">
        <v>0.002889025</v>
      </c>
    </row>
    <row r="36" spans="1:7" ht="12">
      <c r="A36" s="4" t="s">
        <v>44</v>
      </c>
      <c r="B36" s="3">
        <v>20.16602</v>
      </c>
      <c r="C36" s="3">
        <v>20.16602</v>
      </c>
      <c r="D36" s="3">
        <v>20.17822</v>
      </c>
      <c r="E36" s="3">
        <v>20.18127</v>
      </c>
      <c r="F36" s="3">
        <v>20.19653</v>
      </c>
      <c r="G36" s="3"/>
    </row>
    <row r="37" spans="1:6" ht="12">
      <c r="A37" s="4" t="s">
        <v>45</v>
      </c>
      <c r="B37" s="2">
        <v>0.1001994</v>
      </c>
      <c r="C37" s="2">
        <v>0.01169841</v>
      </c>
      <c r="D37" s="2">
        <v>-0.04374186</v>
      </c>
      <c r="E37" s="2">
        <v>-0.07781983</v>
      </c>
      <c r="F37" s="2">
        <v>-0.1001994</v>
      </c>
    </row>
    <row r="38" spans="1:7" ht="12">
      <c r="A38" s="4" t="s">
        <v>53</v>
      </c>
      <c r="B38" s="2">
        <v>9.25666E-05</v>
      </c>
      <c r="C38" s="2">
        <v>-0.0001234814</v>
      </c>
      <c r="D38" s="2">
        <v>-8.212587E-05</v>
      </c>
      <c r="E38" s="2">
        <v>-0.0001673641</v>
      </c>
      <c r="F38" s="2">
        <v>0.0005728321</v>
      </c>
      <c r="G38" s="2">
        <v>0.0002613767</v>
      </c>
    </row>
    <row r="39" spans="1:7" ht="12.75" thickBot="1">
      <c r="A39" s="4" t="s">
        <v>54</v>
      </c>
      <c r="B39" s="2">
        <v>7.119733E-05</v>
      </c>
      <c r="C39" s="2">
        <v>-8.987639E-05</v>
      </c>
      <c r="D39" s="2">
        <v>1.154304E-05</v>
      </c>
      <c r="E39" s="2">
        <v>0</v>
      </c>
      <c r="F39" s="2">
        <v>7.863E-05</v>
      </c>
      <c r="G39" s="2">
        <v>0.0007537715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3.116445</v>
      </c>
      <c r="F40" s="17" t="s">
        <v>48</v>
      </c>
      <c r="G40" s="8">
        <v>54.926221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0.003748</v>
      </c>
      <c r="D4">
        <v>0.003746</v>
      </c>
      <c r="E4">
        <v>0.003748</v>
      </c>
      <c r="F4">
        <v>0.002069</v>
      </c>
      <c r="G4">
        <v>0.011677</v>
      </c>
    </row>
    <row r="5" spans="1:7" ht="12.75">
      <c r="A5" t="s">
        <v>13</v>
      </c>
      <c r="B5">
        <v>5.939736</v>
      </c>
      <c r="C5">
        <v>3.967715</v>
      </c>
      <c r="D5">
        <v>-0.488226</v>
      </c>
      <c r="E5">
        <v>-3.04366</v>
      </c>
      <c r="F5">
        <v>-7.295965</v>
      </c>
      <c r="G5">
        <v>6.383758</v>
      </c>
    </row>
    <row r="6" spans="1:7" ht="12.75">
      <c r="A6" t="s">
        <v>14</v>
      </c>
      <c r="B6" s="49">
        <v>-53.9534</v>
      </c>
      <c r="C6" s="49">
        <v>72.2166</v>
      </c>
      <c r="D6" s="49">
        <v>48.3027</v>
      </c>
      <c r="E6" s="49">
        <v>98.46468</v>
      </c>
      <c r="F6" s="49">
        <v>-337.635</v>
      </c>
      <c r="G6" s="49">
        <v>0.003455246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1.495139</v>
      </c>
      <c r="C8" s="49">
        <v>1.562325</v>
      </c>
      <c r="D8" s="49">
        <v>1.841433</v>
      </c>
      <c r="E8" s="49">
        <v>-2.164155</v>
      </c>
      <c r="F8" s="49">
        <v>-4.540209</v>
      </c>
      <c r="G8" s="49">
        <v>-0.08787185</v>
      </c>
    </row>
    <row r="9" spans="1:7" ht="12.75">
      <c r="A9" t="s">
        <v>17</v>
      </c>
      <c r="B9" s="49">
        <v>0.9888872</v>
      </c>
      <c r="C9" s="49">
        <v>0.637362</v>
      </c>
      <c r="D9" s="49">
        <v>-0.06999947</v>
      </c>
      <c r="E9" s="49">
        <v>0.6185326</v>
      </c>
      <c r="F9" s="49">
        <v>-0.1938893</v>
      </c>
      <c r="G9" s="49">
        <v>0.403291</v>
      </c>
    </row>
    <row r="10" spans="1:7" ht="12.75">
      <c r="A10" t="s">
        <v>18</v>
      </c>
      <c r="B10" s="49">
        <v>-0.1279897</v>
      </c>
      <c r="C10" s="49">
        <v>-0.0773612</v>
      </c>
      <c r="D10" s="49">
        <v>-0.6455927</v>
      </c>
      <c r="E10" s="49">
        <v>1.129379</v>
      </c>
      <c r="F10" s="49">
        <v>-2.083321</v>
      </c>
      <c r="G10" s="49">
        <v>-0.1974938</v>
      </c>
    </row>
    <row r="11" spans="1:7" ht="12.75">
      <c r="A11" t="s">
        <v>19</v>
      </c>
      <c r="B11" s="49">
        <v>2.480152</v>
      </c>
      <c r="C11" s="49">
        <v>0.9265013</v>
      </c>
      <c r="D11" s="49">
        <v>1.214877</v>
      </c>
      <c r="E11" s="49">
        <v>0.536139</v>
      </c>
      <c r="F11" s="49">
        <v>12.85741</v>
      </c>
      <c r="G11" s="49">
        <v>2.712697</v>
      </c>
    </row>
    <row r="12" spans="1:7" ht="12.75">
      <c r="A12" t="s">
        <v>20</v>
      </c>
      <c r="B12" s="49">
        <v>0.1392904</v>
      </c>
      <c r="C12" s="49">
        <v>-0.1159261</v>
      </c>
      <c r="D12" s="49">
        <v>-0.1682277</v>
      </c>
      <c r="E12" s="49">
        <v>-0.01044994</v>
      </c>
      <c r="F12" s="49">
        <v>0.02990991</v>
      </c>
      <c r="G12" s="49">
        <v>-0.04667995</v>
      </c>
    </row>
    <row r="13" spans="1:7" ht="12.75">
      <c r="A13" t="s">
        <v>21</v>
      </c>
      <c r="B13" s="49">
        <v>-0.009355345</v>
      </c>
      <c r="C13" s="49">
        <v>0.08838898</v>
      </c>
      <c r="D13" s="49">
        <v>0.05933233</v>
      </c>
      <c r="E13" s="49">
        <v>0.1554475</v>
      </c>
      <c r="F13" s="49">
        <v>-0.09439959</v>
      </c>
      <c r="G13" s="49">
        <v>0.05905477</v>
      </c>
    </row>
    <row r="14" spans="1:7" ht="12.75">
      <c r="A14" t="s">
        <v>22</v>
      </c>
      <c r="B14" s="49">
        <v>-0.02203969</v>
      </c>
      <c r="C14" s="49">
        <v>0.005913865</v>
      </c>
      <c r="D14" s="49">
        <v>0.004845916</v>
      </c>
      <c r="E14" s="49">
        <v>-0.04112601</v>
      </c>
      <c r="F14" s="49">
        <v>0.2791636</v>
      </c>
      <c r="G14" s="49">
        <v>0.02657985</v>
      </c>
    </row>
    <row r="15" spans="1:7" ht="12.75">
      <c r="A15" t="s">
        <v>23</v>
      </c>
      <c r="B15" s="49">
        <v>-0.4574859</v>
      </c>
      <c r="C15" s="49">
        <v>-0.2831271</v>
      </c>
      <c r="D15" s="49">
        <v>-0.2555964</v>
      </c>
      <c r="E15" s="49">
        <v>-0.3333728</v>
      </c>
      <c r="F15" s="49">
        <v>-0.4782735</v>
      </c>
      <c r="G15" s="49">
        <v>-0.3398489</v>
      </c>
    </row>
    <row r="16" spans="1:7" ht="12.75">
      <c r="A16" t="s">
        <v>24</v>
      </c>
      <c r="B16" s="49">
        <v>-0.00137204</v>
      </c>
      <c r="C16" s="49">
        <v>-0.02504579</v>
      </c>
      <c r="D16" s="49">
        <v>-0.03434772</v>
      </c>
      <c r="E16" s="49">
        <v>0.01716138</v>
      </c>
      <c r="F16" s="49">
        <v>0.0157464</v>
      </c>
      <c r="G16" s="49">
        <v>-0.00826827</v>
      </c>
    </row>
    <row r="17" spans="1:7" ht="12.75">
      <c r="A17" t="s">
        <v>25</v>
      </c>
      <c r="B17" s="49">
        <v>-0.01849665</v>
      </c>
      <c r="C17" s="49">
        <v>-0.02867906</v>
      </c>
      <c r="D17" s="49">
        <v>-0.02629149</v>
      </c>
      <c r="E17" s="49">
        <v>-0.03214771</v>
      </c>
      <c r="F17" s="49">
        <v>-0.04229957</v>
      </c>
      <c r="G17" s="49">
        <v>-0.02927079</v>
      </c>
    </row>
    <row r="18" spans="1:7" ht="12.75">
      <c r="A18" t="s">
        <v>26</v>
      </c>
      <c r="B18" s="49">
        <v>0.0420579</v>
      </c>
      <c r="C18" s="49">
        <v>0.01627627</v>
      </c>
      <c r="D18" s="49">
        <v>0.0340078</v>
      </c>
      <c r="E18" s="49">
        <v>-0.00753904</v>
      </c>
      <c r="F18" s="49">
        <v>0.06312151</v>
      </c>
      <c r="G18" s="49">
        <v>0.02477698</v>
      </c>
    </row>
    <row r="19" spans="1:7" ht="12.75">
      <c r="A19" t="s">
        <v>27</v>
      </c>
      <c r="B19" s="49">
        <v>-0.2091723</v>
      </c>
      <c r="C19" s="49">
        <v>-0.2019634</v>
      </c>
      <c r="D19" s="49">
        <v>-0.1985149</v>
      </c>
      <c r="E19" s="49">
        <v>-0.1943588</v>
      </c>
      <c r="F19" s="49">
        <v>-0.1426412</v>
      </c>
      <c r="G19" s="49">
        <v>-0.1924694</v>
      </c>
    </row>
    <row r="20" spans="1:7" ht="12.75">
      <c r="A20" t="s">
        <v>28</v>
      </c>
      <c r="B20" s="49">
        <v>-0.0041796</v>
      </c>
      <c r="C20" s="49">
        <v>0.004002669</v>
      </c>
      <c r="D20" s="49">
        <v>-0.002166339</v>
      </c>
      <c r="E20" s="49">
        <v>-0.001619184</v>
      </c>
      <c r="F20" s="49">
        <v>0.0006817465</v>
      </c>
      <c r="G20" s="49">
        <v>-0.0004639719</v>
      </c>
    </row>
    <row r="21" spans="1:7" ht="12.75">
      <c r="A21" t="s">
        <v>29</v>
      </c>
      <c r="B21" s="49">
        <v>-42.52766</v>
      </c>
      <c r="C21" s="49">
        <v>53.44487</v>
      </c>
      <c r="D21" s="49">
        <v>-6.837194</v>
      </c>
      <c r="E21" s="49">
        <v>1.901125</v>
      </c>
      <c r="F21" s="49">
        <v>-41.3357</v>
      </c>
      <c r="G21" s="49">
        <v>0.007484596</v>
      </c>
    </row>
    <row r="22" spans="1:7" ht="12.75">
      <c r="A22" t="s">
        <v>30</v>
      </c>
      <c r="B22" s="49">
        <v>118.8003</v>
      </c>
      <c r="C22" s="49">
        <v>79.35596</v>
      </c>
      <c r="D22" s="49">
        <v>-9.764523</v>
      </c>
      <c r="E22" s="49">
        <v>-60.87396</v>
      </c>
      <c r="F22" s="49">
        <v>-145.9297</v>
      </c>
      <c r="G22" s="49">
        <v>0</v>
      </c>
    </row>
    <row r="23" spans="1:7" ht="12.75">
      <c r="A23" t="s">
        <v>31</v>
      </c>
      <c r="B23" s="49">
        <v>-1.434426</v>
      </c>
      <c r="C23" s="49">
        <v>-0.6662791</v>
      </c>
      <c r="D23" s="49">
        <v>-0.8408135</v>
      </c>
      <c r="E23" s="49">
        <v>-2.378453</v>
      </c>
      <c r="F23" s="49">
        <v>2.805745</v>
      </c>
      <c r="G23" s="49">
        <v>-0.7705984</v>
      </c>
    </row>
    <row r="24" spans="1:7" ht="12.75">
      <c r="A24" t="s">
        <v>32</v>
      </c>
      <c r="B24" s="49">
        <v>-1.208682</v>
      </c>
      <c r="C24" s="49">
        <v>-1.331382</v>
      </c>
      <c r="D24" s="49">
        <v>-2.806485</v>
      </c>
      <c r="E24" s="49">
        <v>2.035357</v>
      </c>
      <c r="F24" s="49">
        <v>3.388732</v>
      </c>
      <c r="G24" s="49">
        <v>-0.2310587</v>
      </c>
    </row>
    <row r="25" spans="1:7" ht="12.75">
      <c r="A25" t="s">
        <v>33</v>
      </c>
      <c r="B25" s="49">
        <v>-0.4704548</v>
      </c>
      <c r="C25" s="49">
        <v>-0.2849977</v>
      </c>
      <c r="D25" s="49">
        <v>-0.08535865</v>
      </c>
      <c r="E25" s="49">
        <v>-0.5701965</v>
      </c>
      <c r="F25" s="49">
        <v>-3.237172</v>
      </c>
      <c r="G25" s="49">
        <v>-0.724767</v>
      </c>
    </row>
    <row r="26" spans="1:7" ht="12.75">
      <c r="A26" t="s">
        <v>34</v>
      </c>
      <c r="B26" s="49">
        <v>0.251983</v>
      </c>
      <c r="C26" s="49">
        <v>0.3941021</v>
      </c>
      <c r="D26" s="49">
        <v>0.132633</v>
      </c>
      <c r="E26" s="49">
        <v>0.01518382</v>
      </c>
      <c r="F26" s="49">
        <v>0.9006153</v>
      </c>
      <c r="G26" s="49">
        <v>0.2866925</v>
      </c>
    </row>
    <row r="27" spans="1:7" ht="12.75">
      <c r="A27" t="s">
        <v>35</v>
      </c>
      <c r="B27" s="49">
        <v>0.01830841</v>
      </c>
      <c r="C27" s="49">
        <v>0.179313</v>
      </c>
      <c r="D27" s="49">
        <v>-0.06490669</v>
      </c>
      <c r="E27" s="49">
        <v>-0.08705613</v>
      </c>
      <c r="F27" s="49">
        <v>0.130961</v>
      </c>
      <c r="G27" s="49">
        <v>0.02665106</v>
      </c>
    </row>
    <row r="28" spans="1:7" ht="12.75">
      <c r="A28" t="s">
        <v>36</v>
      </c>
      <c r="B28" s="49">
        <v>-0.1109804</v>
      </c>
      <c r="C28" s="49">
        <v>0.1418862</v>
      </c>
      <c r="D28" s="49">
        <v>-0.106974</v>
      </c>
      <c r="E28" s="49">
        <v>0.3088631</v>
      </c>
      <c r="F28" s="49">
        <v>0.1703797</v>
      </c>
      <c r="G28" s="49">
        <v>0.08926535</v>
      </c>
    </row>
    <row r="29" spans="1:7" ht="12.75">
      <c r="A29" t="s">
        <v>37</v>
      </c>
      <c r="B29" s="49">
        <v>-0.005115084</v>
      </c>
      <c r="C29" s="49">
        <v>0.02534452</v>
      </c>
      <c r="D29" s="49">
        <v>-0.001548537</v>
      </c>
      <c r="E29" s="49">
        <v>0.009259097</v>
      </c>
      <c r="F29" s="49">
        <v>-0.1435763</v>
      </c>
      <c r="G29" s="49">
        <v>-0.011862</v>
      </c>
    </row>
    <row r="30" spans="1:7" ht="12.75">
      <c r="A30" t="s">
        <v>38</v>
      </c>
      <c r="B30" s="49">
        <v>0.009203594</v>
      </c>
      <c r="C30" s="49">
        <v>0.03475909</v>
      </c>
      <c r="D30" s="49">
        <v>0.09291429</v>
      </c>
      <c r="E30" s="49">
        <v>0.03793128</v>
      </c>
      <c r="F30" s="49">
        <v>0.2080944</v>
      </c>
      <c r="G30" s="49">
        <v>0.06882379</v>
      </c>
    </row>
    <row r="31" spans="1:7" ht="12.75">
      <c r="A31" t="s">
        <v>39</v>
      </c>
      <c r="B31" s="49">
        <v>0.01612578</v>
      </c>
      <c r="C31" s="49">
        <v>0.004894162</v>
      </c>
      <c r="D31" s="49">
        <v>0.005854905</v>
      </c>
      <c r="E31" s="49">
        <v>0.04362402</v>
      </c>
      <c r="F31" s="49">
        <v>0.06925463</v>
      </c>
      <c r="G31" s="49">
        <v>0.02462796</v>
      </c>
    </row>
    <row r="32" spans="1:7" ht="12.75">
      <c r="A32" t="s">
        <v>40</v>
      </c>
      <c r="B32" s="49">
        <v>0.01379369</v>
      </c>
      <c r="C32" s="49">
        <v>0.04791161</v>
      </c>
      <c r="D32" s="49">
        <v>0.02604897</v>
      </c>
      <c r="E32" s="49">
        <v>0.04776596</v>
      </c>
      <c r="F32" s="49">
        <v>0.01786946</v>
      </c>
      <c r="G32" s="49">
        <v>0.03367008</v>
      </c>
    </row>
    <row r="33" spans="1:7" ht="12.75">
      <c r="A33" t="s">
        <v>41</v>
      </c>
      <c r="B33" s="49">
        <v>0.1001342</v>
      </c>
      <c r="C33" s="49">
        <v>0.07809977</v>
      </c>
      <c r="D33" s="49">
        <v>0.07866987</v>
      </c>
      <c r="E33" s="49">
        <v>0.0788164</v>
      </c>
      <c r="F33" s="49">
        <v>0.072804</v>
      </c>
      <c r="G33" s="49">
        <v>0.08090666</v>
      </c>
    </row>
    <row r="34" spans="1:7" ht="12.75">
      <c r="A34" t="s">
        <v>42</v>
      </c>
      <c r="B34" s="49">
        <v>-0.008475264</v>
      </c>
      <c r="C34" s="49">
        <v>-0.002810016</v>
      </c>
      <c r="D34" s="49">
        <v>0.008806565</v>
      </c>
      <c r="E34" s="49">
        <v>0.0146775</v>
      </c>
      <c r="F34" s="49">
        <v>-0.01464483</v>
      </c>
      <c r="G34" s="49">
        <v>0.001793445</v>
      </c>
    </row>
    <row r="35" spans="1:7" ht="12.75">
      <c r="A35" t="s">
        <v>43</v>
      </c>
      <c r="B35" s="49">
        <v>-0.0002522022</v>
      </c>
      <c r="C35" s="49">
        <v>-0.0005760523</v>
      </c>
      <c r="D35" s="49">
        <v>0.003291699</v>
      </c>
      <c r="E35" s="49">
        <v>0.007371404</v>
      </c>
      <c r="F35" s="49">
        <v>0.00375197</v>
      </c>
      <c r="G35" s="49">
        <v>0.002889025</v>
      </c>
    </row>
    <row r="36" spans="1:6" ht="12.75">
      <c r="A36" t="s">
        <v>44</v>
      </c>
      <c r="B36" s="49">
        <v>20.16602</v>
      </c>
      <c r="C36" s="49">
        <v>20.16602</v>
      </c>
      <c r="D36" s="49">
        <v>20.17822</v>
      </c>
      <c r="E36" s="49">
        <v>20.18127</v>
      </c>
      <c r="F36" s="49">
        <v>20.19653</v>
      </c>
    </row>
    <row r="37" spans="1:6" ht="12.75">
      <c r="A37" t="s">
        <v>45</v>
      </c>
      <c r="B37" s="49">
        <v>0.1001994</v>
      </c>
      <c r="C37" s="49">
        <v>0.01169841</v>
      </c>
      <c r="D37" s="49">
        <v>-0.04374186</v>
      </c>
      <c r="E37" s="49">
        <v>-0.07781983</v>
      </c>
      <c r="F37" s="49">
        <v>-0.1001994</v>
      </c>
    </row>
    <row r="38" spans="1:7" ht="12.75">
      <c r="A38" t="s">
        <v>55</v>
      </c>
      <c r="B38" s="49">
        <v>9.25666E-05</v>
      </c>
      <c r="C38" s="49">
        <v>-0.0001234814</v>
      </c>
      <c r="D38" s="49">
        <v>-8.212587E-05</v>
      </c>
      <c r="E38" s="49">
        <v>-0.0001673641</v>
      </c>
      <c r="F38" s="49">
        <v>0.0005728321</v>
      </c>
      <c r="G38" s="49">
        <v>0.0002613767</v>
      </c>
    </row>
    <row r="39" spans="1:7" ht="12.75">
      <c r="A39" t="s">
        <v>56</v>
      </c>
      <c r="B39" s="49">
        <v>7.119733E-05</v>
      </c>
      <c r="C39" s="49">
        <v>-8.987639E-05</v>
      </c>
      <c r="D39" s="49">
        <v>1.154304E-05</v>
      </c>
      <c r="E39" s="49">
        <v>0</v>
      </c>
      <c r="F39" s="49">
        <v>7.863E-05</v>
      </c>
      <c r="G39" s="49">
        <v>0.0007537715</v>
      </c>
    </row>
    <row r="40" spans="2:7" ht="12.75">
      <c r="B40" t="s">
        <v>46</v>
      </c>
      <c r="C40">
        <v>-0.003747</v>
      </c>
      <c r="D40" t="s">
        <v>47</v>
      </c>
      <c r="E40">
        <v>3.116445</v>
      </c>
      <c r="F40" t="s">
        <v>48</v>
      </c>
      <c r="G40">
        <v>54.926221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9.256660639183595E-05</v>
      </c>
      <c r="C50">
        <f>-0.017/(C7*C7+C22*C22)*(C21*C22+C6*C7)</f>
        <v>-0.00012348144264287384</v>
      </c>
      <c r="D50">
        <f>-0.017/(D7*D7+D22*D22)*(D21*D22+D6*D7)</f>
        <v>-8.212586122582239E-05</v>
      </c>
      <c r="E50">
        <f>-0.017/(E7*E7+E22*E22)*(E21*E22+E6*E7)</f>
        <v>-0.0001673640801601386</v>
      </c>
      <c r="F50">
        <f>-0.017/(F7*F7+F22*F22)*(F21*F22+F6*F7)</f>
        <v>0.0005728320546085533</v>
      </c>
      <c r="G50">
        <f>(B50*B$4+C50*C$4+D50*D$4+E50*E$4+F50*F$4)/SUM(B$4:F$4)</f>
        <v>-2.0274262982030547E-07</v>
      </c>
    </row>
    <row r="51" spans="1:7" ht="12.75">
      <c r="A51" t="s">
        <v>59</v>
      </c>
      <c r="B51">
        <f>-0.017/(B7*B7+B22*B22)*(B21*B7-B6*B22)</f>
        <v>7.119732793906679E-05</v>
      </c>
      <c r="C51">
        <f>-0.017/(C7*C7+C22*C22)*(C21*C7-C6*C22)</f>
        <v>-8.9876380157689E-05</v>
      </c>
      <c r="D51">
        <f>-0.017/(D7*D7+D22*D22)*(D21*D7-D6*D22)</f>
        <v>1.1543037813916565E-05</v>
      </c>
      <c r="E51">
        <f>-0.017/(E7*E7+E22*E22)*(E21*E7-E6*E22)</f>
        <v>-4.250723932110507E-06</v>
      </c>
      <c r="F51">
        <f>-0.017/(F7*F7+F22*F22)*(F21*F7-F6*F22)</f>
        <v>7.863001098794098E-05</v>
      </c>
      <c r="G51">
        <f>(B51*B$4+C51*C$4+D51*D$4+E51*E$4+F51*F$4)/SUM(B$4:F$4)</f>
        <v>9.109151772029735E-07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10000.028297322546</v>
      </c>
      <c r="C62">
        <f>C7+(2/0.017)*(C8*C50-C23*C51)</f>
        <v>9999.970258717816</v>
      </c>
      <c r="D62">
        <f>D7+(2/0.017)*(D8*D50-D23*D51)</f>
        <v>9999.98335014953</v>
      </c>
      <c r="E62">
        <f>E7+(2/0.017)*(E8*E50-E23*E51)</f>
        <v>10000.041422548684</v>
      </c>
      <c r="F62">
        <f>F7+(2/0.017)*(F8*F50-F23*F51)</f>
        <v>9999.668071410588</v>
      </c>
    </row>
    <row r="63" spans="1:6" ht="12.75">
      <c r="A63" t="s">
        <v>67</v>
      </c>
      <c r="B63">
        <f>B8+(3/0.017)*(B9*B50-B24*B51)</f>
        <v>1.5264789166358304</v>
      </c>
      <c r="C63">
        <f>C8+(3/0.017)*(C9*C50-C24*C51)</f>
        <v>1.5273199104683202</v>
      </c>
      <c r="D63">
        <f>D8+(3/0.017)*(D9*D50-D24*D51)</f>
        <v>1.8481643169244044</v>
      </c>
      <c r="E63">
        <f>E8+(3/0.017)*(E9*E50-E24*E51)</f>
        <v>-2.180896482165489</v>
      </c>
      <c r="F63">
        <f>F8+(3/0.017)*(F9*F50-F24*F51)</f>
        <v>-4.606830536555435</v>
      </c>
    </row>
    <row r="64" spans="1:6" ht="12.75">
      <c r="A64" t="s">
        <v>68</v>
      </c>
      <c r="B64">
        <f>B9+(4/0.017)*(B10*B50-B25*B51)</f>
        <v>0.9939807417632939</v>
      </c>
      <c r="C64">
        <f>C9+(4/0.017)*(C10*C50-C25*C51)</f>
        <v>0.6335827319885451</v>
      </c>
      <c r="D64">
        <f>D9+(4/0.017)*(D10*D50-D25*D51)</f>
        <v>-0.057292374796870854</v>
      </c>
      <c r="E64">
        <f>E9+(4/0.017)*(E10*E50-E25*E51)</f>
        <v>0.5734876057892393</v>
      </c>
      <c r="F64">
        <f>F9+(4/0.017)*(F10*F50-F25*F51)</f>
        <v>-0.41479616562571553</v>
      </c>
    </row>
    <row r="65" spans="1:6" ht="12.75">
      <c r="A65" t="s">
        <v>69</v>
      </c>
      <c r="B65">
        <f>B10+(5/0.017)*(B11*B50-B26*B51)</f>
        <v>-0.06574301244416035</v>
      </c>
      <c r="C65">
        <f>C10+(5/0.017)*(C11*C50-C26*C51)</f>
        <v>-0.10059215499233956</v>
      </c>
      <c r="D65">
        <f>D10+(5/0.017)*(D11*D50-D26*D51)</f>
        <v>-0.6753879375420049</v>
      </c>
      <c r="E65">
        <f>E10+(5/0.017)*(E11*E50-E26*E51)</f>
        <v>1.1030066857806111</v>
      </c>
      <c r="F65">
        <f>F10+(5/0.017)*(F11*F50-F26*F51)</f>
        <v>0.06206758714989746</v>
      </c>
    </row>
    <row r="66" spans="1:6" ht="12.75">
      <c r="A66" t="s">
        <v>70</v>
      </c>
      <c r="B66">
        <f>B11+(6/0.017)*(B12*B50-B27*B51)</f>
        <v>2.4842426340329933</v>
      </c>
      <c r="C66">
        <f>C11+(6/0.017)*(C12*C50-C27*C51)</f>
        <v>0.9372415560317098</v>
      </c>
      <c r="D66">
        <f>D11+(6/0.017)*(D12*D50-D27*D51)</f>
        <v>1.220017611219383</v>
      </c>
      <c r="E66">
        <f>E11+(6/0.017)*(E12*E50-E27*E51)</f>
        <v>0.536625668124918</v>
      </c>
      <c r="F66">
        <f>F11+(6/0.017)*(F12*F50-F27*F51)</f>
        <v>12.859822667175106</v>
      </c>
    </row>
    <row r="67" spans="1:6" ht="12.75">
      <c r="A67" t="s">
        <v>71</v>
      </c>
      <c r="B67">
        <f>B12+(7/0.017)*(B13*B50-B28*B51)</f>
        <v>0.14218737692749048</v>
      </c>
      <c r="C67">
        <f>C12+(7/0.017)*(C13*C50-C28*C51)</f>
        <v>-0.11516935088215387</v>
      </c>
      <c r="D67">
        <f>D12+(7/0.017)*(D13*D50-D28*D51)</f>
        <v>-0.16972566449463244</v>
      </c>
      <c r="E67">
        <f>E12+(7/0.017)*(E13*E50-E28*E51)</f>
        <v>-0.020621943091673006</v>
      </c>
      <c r="F67">
        <f>F12+(7/0.017)*(F13*F50-F28*F51)</f>
        <v>0.002127293444753535</v>
      </c>
    </row>
    <row r="68" spans="1:6" ht="12.75">
      <c r="A68" t="s">
        <v>72</v>
      </c>
      <c r="B68">
        <f>B13+(8/0.017)*(B14*B50-B29*B51)</f>
        <v>-0.010144031586467863</v>
      </c>
      <c r="C68">
        <f>C13+(8/0.017)*(C14*C50-C29*C51)</f>
        <v>0.08911727229771245</v>
      </c>
      <c r="D68">
        <f>D13+(8/0.017)*(D14*D50-D29*D51)</f>
        <v>0.059153459315867886</v>
      </c>
      <c r="E68">
        <f>E13+(8/0.017)*(E14*E50-E29*E51)</f>
        <v>0.15870508809388906</v>
      </c>
      <c r="F68">
        <f>F13+(8/0.017)*(F14*F50-F29*F51)</f>
        <v>-0.01383334783222201</v>
      </c>
    </row>
    <row r="69" spans="1:6" ht="12.75">
      <c r="A69" t="s">
        <v>73</v>
      </c>
      <c r="B69">
        <f>B14+(9/0.017)*(B15*B50-B30*B51)</f>
        <v>-0.044806083930479856</v>
      </c>
      <c r="C69">
        <f>C14+(9/0.017)*(C15*C50-C30*C51)</f>
        <v>0.02607649297144805</v>
      </c>
      <c r="D69">
        <f>D14+(9/0.017)*(D15*D50-D30*D51)</f>
        <v>0.015391036695274661</v>
      </c>
      <c r="E69">
        <f>E14+(9/0.017)*(E15*E50-E30*E51)</f>
        <v>-0.011502315482427469</v>
      </c>
      <c r="F69">
        <f>F14+(9/0.017)*(F15*F50-F30*F51)</f>
        <v>0.12545797002028378</v>
      </c>
    </row>
    <row r="70" spans="1:6" ht="12.75">
      <c r="A70" t="s">
        <v>74</v>
      </c>
      <c r="B70">
        <f>B15+(10/0.017)*(B16*B50-B31*B51)</f>
        <v>-0.4582359691373924</v>
      </c>
      <c r="C70">
        <f>C15+(10/0.017)*(C16*C50-C31*C51)</f>
        <v>-0.28104912362012013</v>
      </c>
      <c r="D70">
        <f>D15+(10/0.017)*(D16*D50-D31*D51)</f>
        <v>-0.25397683959039324</v>
      </c>
      <c r="E70">
        <f>E15+(10/0.017)*(E16*E50-E31*E51)</f>
        <v>-0.3349532499483234</v>
      </c>
      <c r="F70">
        <f>F15+(10/0.017)*(F16*F50-F31*F51)</f>
        <v>-0.4761708233253986</v>
      </c>
    </row>
    <row r="71" spans="1:6" ht="12.75">
      <c r="A71" t="s">
        <v>75</v>
      </c>
      <c r="B71">
        <f>B16+(11/0.017)*(B17*B50-B32*B51)</f>
        <v>-0.0031153756409359507</v>
      </c>
      <c r="C71">
        <f>C16+(11/0.017)*(C17*C50-C32*C51)</f>
        <v>-0.019968025791502753</v>
      </c>
      <c r="D71">
        <f>D16+(11/0.017)*(D17*D50-D32*D51)</f>
        <v>-0.033145143697188136</v>
      </c>
      <c r="E71">
        <f>E16+(11/0.017)*(E17*E50-E32*E51)</f>
        <v>0.02077417588528755</v>
      </c>
      <c r="F71">
        <f>F16+(11/0.017)*(F17*F50-F32*F51)</f>
        <v>-0.0008413576300809293</v>
      </c>
    </row>
    <row r="72" spans="1:6" ht="12.75">
      <c r="A72" t="s">
        <v>76</v>
      </c>
      <c r="B72">
        <f>B17+(12/0.017)*(B18*B50-B33*B51)</f>
        <v>-0.020780977341422757</v>
      </c>
      <c r="C72">
        <f>C17+(12/0.017)*(C18*C50-C33*C51)</f>
        <v>-0.025142937187080133</v>
      </c>
      <c r="D72">
        <f>D17+(12/0.017)*(D18*D50-D33*D51)</f>
        <v>-0.028903967045379828</v>
      </c>
      <c r="E72">
        <f>E17+(12/0.017)*(E18*E50-E33*E51)</f>
        <v>-0.03102056323344945</v>
      </c>
      <c r="F72">
        <f>F17+(12/0.017)*(F18*F50-F33*F51)</f>
        <v>-0.02081713827529768</v>
      </c>
    </row>
    <row r="73" spans="1:6" ht="12.75">
      <c r="A73" t="s">
        <v>77</v>
      </c>
      <c r="B73">
        <f>B18+(13/0.017)*(B19*B50-B34*B51)</f>
        <v>0.027712817673331815</v>
      </c>
      <c r="C73">
        <f>C18+(13/0.017)*(C19*C50-C34*C51)</f>
        <v>0.03515393547343116</v>
      </c>
      <c r="D73">
        <f>D18+(13/0.017)*(D19*D50-D34*D51)</f>
        <v>0.046397222588592926</v>
      </c>
      <c r="E73">
        <f>E18+(13/0.017)*(E19*E50-E34*E51)</f>
        <v>0.01738354430506145</v>
      </c>
      <c r="F73">
        <f>F18+(13/0.017)*(F19*F50-F34*F51)</f>
        <v>0.0015183881875194608</v>
      </c>
    </row>
    <row r="74" spans="1:6" ht="12.75">
      <c r="A74" t="s">
        <v>78</v>
      </c>
      <c r="B74">
        <f>B19+(14/0.017)*(B20*B50-B35*B51)</f>
        <v>-0.20947612904204058</v>
      </c>
      <c r="C74">
        <f>C19+(14/0.017)*(C20*C50-C35*C51)</f>
        <v>-0.20241307080780374</v>
      </c>
      <c r="D74">
        <f>D19+(14/0.017)*(D20*D50-D35*D51)</f>
        <v>-0.19839967485289747</v>
      </c>
      <c r="E74">
        <f>E19+(14/0.017)*(E20*E50-E35*E51)</f>
        <v>-0.19410982478715735</v>
      </c>
      <c r="F74">
        <f>F19+(14/0.017)*(F20*F50-F35*F51)</f>
        <v>-0.14256254568918408</v>
      </c>
    </row>
    <row r="75" spans="1:6" ht="12.75">
      <c r="A75" t="s">
        <v>79</v>
      </c>
      <c r="B75" s="49">
        <f>B20</f>
        <v>-0.0041796</v>
      </c>
      <c r="C75" s="49">
        <f>C20</f>
        <v>0.004002669</v>
      </c>
      <c r="D75" s="49">
        <f>D20</f>
        <v>-0.002166339</v>
      </c>
      <c r="E75" s="49">
        <f>E20</f>
        <v>-0.001619184</v>
      </c>
      <c r="F75" s="49">
        <f>F20</f>
        <v>0.0006817465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118.7972023476185</v>
      </c>
      <c r="C82">
        <f>C22+(2/0.017)*(C8*C51+C23*C50)</f>
        <v>79.34911964574599</v>
      </c>
      <c r="D82">
        <f>D22+(2/0.017)*(D8*D51+D23*D50)</f>
        <v>-9.753898498403695</v>
      </c>
      <c r="E82">
        <f>E22+(2/0.017)*(E8*E51+E23*E50)</f>
        <v>-60.82604625599995</v>
      </c>
      <c r="F82">
        <f>F22+(2/0.017)*(F8*F51+F23*F50)</f>
        <v>-145.7826148247647</v>
      </c>
    </row>
    <row r="83" spans="1:6" ht="12.75">
      <c r="A83" t="s">
        <v>82</v>
      </c>
      <c r="B83">
        <f>B23+(3/0.017)*(B9*B51+B24*B50)</f>
        <v>-1.4417455525894856</v>
      </c>
      <c r="C83">
        <f>C23+(3/0.017)*(C9*C51+C24*C50)</f>
        <v>-0.6473760681190548</v>
      </c>
      <c r="D83">
        <f>D23+(3/0.017)*(D9*D51+D24*D50)</f>
        <v>-0.8002822662741433</v>
      </c>
      <c r="E83">
        <f>E23+(3/0.017)*(E9*E51+E24*E50)</f>
        <v>-2.4390309170755486</v>
      </c>
      <c r="F83">
        <f>F23+(3/0.017)*(F9*F51+F24*F50)</f>
        <v>3.1456147875802896</v>
      </c>
    </row>
    <row r="84" spans="1:6" ht="12.75">
      <c r="A84" t="s">
        <v>83</v>
      </c>
      <c r="B84">
        <f>B24+(4/0.017)*(B10*B51+B25*B50)</f>
        <v>-1.2210728068095231</v>
      </c>
      <c r="C84">
        <f>C24+(4/0.017)*(C10*C51+C25*C50)</f>
        <v>-1.3214655595843399</v>
      </c>
      <c r="D84">
        <f>D24+(4/0.017)*(D10*D51+D25*D50)</f>
        <v>-2.806588987836274</v>
      </c>
      <c r="E84">
        <f>E24+(4/0.017)*(E10*E51+E25*E50)</f>
        <v>2.056681643385719</v>
      </c>
      <c r="F84">
        <f>F24+(4/0.017)*(F10*F51+F25*F50)</f>
        <v>2.91386907270525</v>
      </c>
    </row>
    <row r="85" spans="1:6" ht="12.75">
      <c r="A85" t="s">
        <v>84</v>
      </c>
      <c r="B85">
        <f>B25+(5/0.017)*(B11*B51+B26*B50)</f>
        <v>-0.411659092217304</v>
      </c>
      <c r="C85">
        <f>C25+(5/0.017)*(C11*C51+C26*C50)</f>
        <v>-0.32380207615058215</v>
      </c>
      <c r="D85">
        <f>D25+(5/0.017)*(D11*D51+D26*D50)</f>
        <v>-0.08443783476520793</v>
      </c>
      <c r="E85">
        <f>E25+(5/0.017)*(E11*E51+E26*E50)</f>
        <v>-0.5716142073370162</v>
      </c>
      <c r="F85">
        <f>F25+(5/0.017)*(F11*F51+F26*F50)</f>
        <v>-2.7880897640331295</v>
      </c>
    </row>
    <row r="86" spans="1:6" ht="12.75">
      <c r="A86" t="s">
        <v>85</v>
      </c>
      <c r="B86">
        <f>B26+(6/0.017)*(B12*B51+B27*B50)</f>
        <v>0.25608130058930384</v>
      </c>
      <c r="C86">
        <f>C26+(6/0.017)*(C12*C51+C27*C50)</f>
        <v>0.38996463775618</v>
      </c>
      <c r="D86">
        <f>D26+(6/0.017)*(D12*D51+D27*D50)</f>
        <v>0.1338289973340421</v>
      </c>
      <c r="E86">
        <f>E26+(6/0.017)*(E12*E51+E27*E50)</f>
        <v>0.020341874916399494</v>
      </c>
      <c r="F86">
        <f>F26+(6/0.017)*(F12*F51+F27*F50)</f>
        <v>0.9279225265607784</v>
      </c>
    </row>
    <row r="87" spans="1:6" ht="12.75">
      <c r="A87" t="s">
        <v>86</v>
      </c>
      <c r="B87">
        <f>B27+(7/0.017)*(B13*B51+B28*B50)</f>
        <v>0.013804052235900217</v>
      </c>
      <c r="C87">
        <f>C27+(7/0.017)*(C13*C51+C28*C50)</f>
        <v>0.1688276611972106</v>
      </c>
      <c r="D87">
        <f>D27+(7/0.017)*(D13*D51+D28*D50)</f>
        <v>-0.06100719291453869</v>
      </c>
      <c r="E87">
        <f>E27+(7/0.017)*(E13*E51+E28*E50)</f>
        <v>-0.10861339301455408</v>
      </c>
      <c r="F87">
        <f>F27+(7/0.017)*(F13*F51+F28*F50)</f>
        <v>0.16809242292408366</v>
      </c>
    </row>
    <row r="88" spans="1:6" ht="12.75">
      <c r="A88" t="s">
        <v>87</v>
      </c>
      <c r="B88">
        <f>B28+(8/0.017)*(B14*B51+B29*B50)</f>
        <v>-0.11194164847242097</v>
      </c>
      <c r="C88">
        <f>C28+(8/0.017)*(C14*C51+C29*C50)</f>
        <v>0.1401633319192318</v>
      </c>
      <c r="D88">
        <f>D28+(8/0.017)*(D14*D51+D29*D50)</f>
        <v>-0.10688782986993124</v>
      </c>
      <c r="E88">
        <f>E28+(8/0.017)*(E14*E51+E29*E50)</f>
        <v>0.30821612355878625</v>
      </c>
      <c r="F88">
        <f>F28+(8/0.017)*(F14*F51+F29*F50)</f>
        <v>0.14200583177098314</v>
      </c>
    </row>
    <row r="89" spans="1:6" ht="12.75">
      <c r="A89" t="s">
        <v>88</v>
      </c>
      <c r="B89">
        <f>B29+(9/0.017)*(B15*B51+B30*B50)</f>
        <v>-0.021907934216441036</v>
      </c>
      <c r="C89">
        <f>C29+(9/0.017)*(C15*C51+C30*C50)</f>
        <v>0.03654387450879499</v>
      </c>
      <c r="D89">
        <f>D29+(9/0.017)*(D15*D51+D30*D50)</f>
        <v>-0.007150256115919462</v>
      </c>
      <c r="E89">
        <f>E29+(9/0.017)*(E15*E51+E30*E50)</f>
        <v>0.006648430975000134</v>
      </c>
      <c r="F89">
        <f>F29+(9/0.017)*(F15*F51+F30*F50)</f>
        <v>-0.10037815710008009</v>
      </c>
    </row>
    <row r="90" spans="1:6" ht="12.75">
      <c r="A90" t="s">
        <v>89</v>
      </c>
      <c r="B90">
        <f>B30+(10/0.017)*(B16*B51+B31*B50)</f>
        <v>0.010024195851879896</v>
      </c>
      <c r="C90">
        <f>C30+(10/0.017)*(C16*C51+C31*C50)</f>
        <v>0.03572772927005983</v>
      </c>
      <c r="D90">
        <f>D30+(10/0.017)*(D16*D51+D31*D50)</f>
        <v>0.09239822167864577</v>
      </c>
      <c r="E90">
        <f>E30+(10/0.017)*(E16*E51+E31*E50)</f>
        <v>0.03359360807714027</v>
      </c>
      <c r="F90">
        <f>F30+(10/0.017)*(F16*F51+F31*F50)</f>
        <v>0.23215875976416217</v>
      </c>
    </row>
    <row r="91" spans="1:6" ht="12.75">
      <c r="A91" t="s">
        <v>90</v>
      </c>
      <c r="B91">
        <f>B31+(11/0.017)*(B17*B51+B32*B50)</f>
        <v>0.016099847834592087</v>
      </c>
      <c r="C91">
        <f>C31+(11/0.017)*(C17*C51+C32*C50)</f>
        <v>0.002733875479223926</v>
      </c>
      <c r="D91">
        <f>D31+(11/0.017)*(D17*D51+D32*D50)</f>
        <v>0.00427428409740894</v>
      </c>
      <c r="E91">
        <f>E31+(11/0.017)*(E17*E51+E32*E50)</f>
        <v>0.03853965505298996</v>
      </c>
      <c r="F91">
        <f>F31+(11/0.017)*(F17*F51+F32*F50)</f>
        <v>0.07372592542113306</v>
      </c>
    </row>
    <row r="92" spans="1:6" ht="12.75">
      <c r="A92" t="s">
        <v>91</v>
      </c>
      <c r="B92">
        <f>B32+(12/0.017)*(B18*B51+B33*B50)</f>
        <v>0.02245027341869872</v>
      </c>
      <c r="C92">
        <f>C32+(12/0.017)*(C18*C51+C33*C50)</f>
        <v>0.04007156917665</v>
      </c>
      <c r="D92">
        <f>D32+(12/0.017)*(D18*D51+D33*D50)</f>
        <v>0.021765479996537385</v>
      </c>
      <c r="E92">
        <f>E32+(12/0.017)*(E18*E51+E33*E50)</f>
        <v>0.03847726265191972</v>
      </c>
      <c r="F92">
        <f>F32+(12/0.017)*(F18*F51+F33*F50)</f>
        <v>0.05081137289077403</v>
      </c>
    </row>
    <row r="93" spans="1:6" ht="12.75">
      <c r="A93" t="s">
        <v>92</v>
      </c>
      <c r="B93">
        <f>B33+(13/0.017)*(B19*B51+B34*B50)</f>
        <v>0.08814587891452302</v>
      </c>
      <c r="C93">
        <f>C33+(13/0.017)*(C19*C51+C34*C50)</f>
        <v>0.09224585317037037</v>
      </c>
      <c r="D93">
        <f>D33+(13/0.017)*(D19*D51+D34*D50)</f>
        <v>0.07636450220464137</v>
      </c>
      <c r="E93">
        <f>E33+(13/0.017)*(E19*E51+E34*E50)</f>
        <v>0.07756968418284328</v>
      </c>
      <c r="F93">
        <f>F33+(13/0.017)*(F19*F51+F34*F50)</f>
        <v>0.05781201215522712</v>
      </c>
    </row>
    <row r="94" spans="1:6" ht="12.75">
      <c r="A94" t="s">
        <v>93</v>
      </c>
      <c r="B94">
        <f>B34+(14/0.017)*(B20*B51+B35*B50)</f>
        <v>-0.008739552585344559</v>
      </c>
      <c r="C94">
        <f>C34+(14/0.017)*(C20*C51+C35*C50)</f>
        <v>-0.0030476978142980654</v>
      </c>
      <c r="D94">
        <f>D34+(14/0.017)*(D20*D51+D35*D50)</f>
        <v>0.008563344030839814</v>
      </c>
      <c r="E94">
        <f>E34+(14/0.017)*(E20*E51+E35*E50)</f>
        <v>0.01366717307995455</v>
      </c>
      <c r="F94">
        <f>F34+(14/0.017)*(F20*F51+F35*F50)</f>
        <v>-0.012830714596351822</v>
      </c>
    </row>
    <row r="95" spans="1:6" ht="12.75">
      <c r="A95" t="s">
        <v>94</v>
      </c>
      <c r="B95" s="49">
        <f>B35</f>
        <v>-0.0002522022</v>
      </c>
      <c r="C95" s="49">
        <f>C35</f>
        <v>-0.0005760523</v>
      </c>
      <c r="D95" s="49">
        <f>D35</f>
        <v>0.003291699</v>
      </c>
      <c r="E95" s="49">
        <f>E35</f>
        <v>0.007371404</v>
      </c>
      <c r="F95" s="49">
        <f>F35</f>
        <v>0.00375197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1.526474597121427</v>
      </c>
      <c r="C103">
        <f>C63*10000/C62</f>
        <v>1.5273244529270742</v>
      </c>
      <c r="D103">
        <f>D63*10000/D62</f>
        <v>1.84816739409548</v>
      </c>
      <c r="E103">
        <f>E63*10000/E62</f>
        <v>-2.1808874483738387</v>
      </c>
      <c r="F103">
        <f>F63*10000/F62</f>
        <v>-4.606983455507418</v>
      </c>
      <c r="G103">
        <f>AVERAGE(C103:E103)</f>
        <v>0.3982014662162385</v>
      </c>
      <c r="H103">
        <f>STDEV(C103:E103)</f>
        <v>2.2393101103343116</v>
      </c>
      <c r="I103">
        <f>(B103*B4+C103*C4+D103*D4+E103*E4+F103*F4)/SUM(B4:F4)</f>
        <v>-0.10308111984903273</v>
      </c>
      <c r="K103">
        <f>(LN(H103)+LN(H123))/2-LN(K114*K115^3)</f>
        <v>-3.4788720716651778</v>
      </c>
    </row>
    <row r="104" spans="1:11" ht="12.75">
      <c r="A104" t="s">
        <v>68</v>
      </c>
      <c r="B104">
        <f>B64*10000/B62</f>
        <v>0.9939779290718876</v>
      </c>
      <c r="C104">
        <f>C64*10000/C62</f>
        <v>0.6335846163504314</v>
      </c>
      <c r="D104">
        <f>D64*10000/D62</f>
        <v>-0.05729247018797702</v>
      </c>
      <c r="E104">
        <f>E64*10000/E62</f>
        <v>0.5734852302672523</v>
      </c>
      <c r="F104">
        <f>F64*10000/F62</f>
        <v>-0.41480993435335395</v>
      </c>
      <c r="G104">
        <f>AVERAGE(C104:E104)</f>
        <v>0.38325912547656893</v>
      </c>
      <c r="H104">
        <f>STDEV(C104:E104)</f>
        <v>0.3827104197481784</v>
      </c>
      <c r="I104">
        <f>(B104*B4+C104*C4+D104*D4+E104*E4+F104*F4)/SUM(B4:F4)</f>
        <v>0.36599348315561786</v>
      </c>
      <c r="K104">
        <f>(LN(H104)+LN(H124))/2-LN(K114*K115^4)</f>
        <v>-3.3108767154721948</v>
      </c>
    </row>
    <row r="105" spans="1:11" ht="12.75">
      <c r="A105" t="s">
        <v>69</v>
      </c>
      <c r="B105">
        <f>B65*10000/B62</f>
        <v>-0.06574282640956396</v>
      </c>
      <c r="C105">
        <f>C65*10000/C62</f>
        <v>-0.10059245416719605</v>
      </c>
      <c r="D105">
        <f>D65*10000/D62</f>
        <v>-0.6753890620546941</v>
      </c>
      <c r="E105">
        <f>E65*10000/E62</f>
        <v>1.1030021168647226</v>
      </c>
      <c r="F105">
        <f>F65*10000/F62</f>
        <v>0.06206964741894877</v>
      </c>
      <c r="G105">
        <f>AVERAGE(C105:E105)</f>
        <v>0.10900686688094414</v>
      </c>
      <c r="H105">
        <f>STDEV(C105:E105)</f>
        <v>0.9075338576893313</v>
      </c>
      <c r="I105">
        <f>(B105*B4+C105*C4+D105*D4+E105*E4+F105*F4)/SUM(B4:F4)</f>
        <v>0.07748897556699522</v>
      </c>
      <c r="K105">
        <f>(LN(H105)+LN(H125))/2-LN(K114*K115^5)</f>
        <v>-3.450552671831333</v>
      </c>
    </row>
    <row r="106" spans="1:11" ht="12.75">
      <c r="A106" t="s">
        <v>70</v>
      </c>
      <c r="B106">
        <f>B66*10000/B62</f>
        <v>2.484235604311376</v>
      </c>
      <c r="C106">
        <f>C66*10000/C62</f>
        <v>0.9372443435165594</v>
      </c>
      <c r="D106">
        <f>D66*10000/D62</f>
        <v>1.220019642533845</v>
      </c>
      <c r="E106">
        <f>E66*10000/E62</f>
        <v>0.5366234452938392</v>
      </c>
      <c r="F106">
        <f>F66*10000/F62</f>
        <v>12.86024953562389</v>
      </c>
      <c r="G106">
        <f>AVERAGE(C106:E106)</f>
        <v>0.8979624771147479</v>
      </c>
      <c r="H106">
        <f>STDEV(C106:E106)</f>
        <v>0.3433873750904836</v>
      </c>
      <c r="I106">
        <f>(B106*B4+C106*C4+D106*D4+E106*E4+F106*F4)/SUM(B4:F4)</f>
        <v>2.7176168547840054</v>
      </c>
      <c r="K106">
        <f>(LN(H106)+LN(H126))/2-LN(K114*K115^6)</f>
        <v>-3.4711544824971927</v>
      </c>
    </row>
    <row r="107" spans="1:11" ht="12.75">
      <c r="A107" t="s">
        <v>71</v>
      </c>
      <c r="B107">
        <f>B67*10000/B62</f>
        <v>0.14218697457642235</v>
      </c>
      <c r="C107">
        <f>C67*10000/C62</f>
        <v>-0.11516969341158895</v>
      </c>
      <c r="D107">
        <f>D67*10000/D62</f>
        <v>-0.16972594708579644</v>
      </c>
      <c r="E107">
        <f>E67*10000/E62</f>
        <v>-0.020621857670682673</v>
      </c>
      <c r="F107">
        <f>F67*10000/F62</f>
        <v>0.00212736405804863</v>
      </c>
      <c r="G107">
        <f>AVERAGE(C107:E107)</f>
        <v>-0.10183916605602268</v>
      </c>
      <c r="H107">
        <f>STDEV(C107:E107)</f>
        <v>0.07544060305803955</v>
      </c>
      <c r="I107">
        <f>(B107*B4+C107*C4+D107*D4+E107*E4+F107*F4)/SUM(B4:F4)</f>
        <v>-0.052572508733819925</v>
      </c>
      <c r="K107">
        <f>(LN(H107)+LN(H127))/2-LN(K114*K115^7)</f>
        <v>-3.7595605203394538</v>
      </c>
    </row>
    <row r="108" spans="1:9" ht="12.75">
      <c r="A108" t="s">
        <v>72</v>
      </c>
      <c r="B108">
        <f>B68*10000/B62</f>
        <v>-0.01014400288165572</v>
      </c>
      <c r="C108">
        <f>C68*10000/C62</f>
        <v>0.08911753734469502</v>
      </c>
      <c r="D108">
        <f>D68*10000/D62</f>
        <v>0.059153557805657106</v>
      </c>
      <c r="E108">
        <f>E68*10000/E62</f>
        <v>0.15870443069968834</v>
      </c>
      <c r="F108">
        <f>F68*10000/F62</f>
        <v>-0.013833807015826906</v>
      </c>
      <c r="G108">
        <f>AVERAGE(C108:E108)</f>
        <v>0.10232517528334684</v>
      </c>
      <c r="H108">
        <f>STDEV(C108:E108)</f>
        <v>0.05107274565195974</v>
      </c>
      <c r="I108">
        <f>(B108*B4+C108*C4+D108*D4+E108*E4+F108*F4)/SUM(B4:F4)</f>
        <v>0.07056174677559167</v>
      </c>
    </row>
    <row r="109" spans="1:9" ht="12.75">
      <c r="A109" t="s">
        <v>73</v>
      </c>
      <c r="B109">
        <f>B69*10000/B62</f>
        <v>-0.04480595714161773</v>
      </c>
      <c r="C109">
        <f>C69*10000/C62</f>
        <v>0.026076570526512292</v>
      </c>
      <c r="D109">
        <f>D69*10000/D62</f>
        <v>0.015391062321163282</v>
      </c>
      <c r="E109">
        <f>E69*10000/E62</f>
        <v>-0.011502267837102523</v>
      </c>
      <c r="F109">
        <f>F69*10000/F62</f>
        <v>0.1254621344672156</v>
      </c>
      <c r="G109">
        <f>AVERAGE(C109:E109)</f>
        <v>0.00998845500352435</v>
      </c>
      <c r="H109">
        <f>STDEV(C109:E109)</f>
        <v>0.019363196987097108</v>
      </c>
      <c r="I109">
        <f>(B109*B4+C109*C4+D109*D4+E109*E4+F109*F4)/SUM(B4:F4)</f>
        <v>0.017370415918147773</v>
      </c>
    </row>
    <row r="110" spans="1:11" ht="12.75">
      <c r="A110" t="s">
        <v>74</v>
      </c>
      <c r="B110">
        <f>B70*10000/B62</f>
        <v>-0.45823467245595956</v>
      </c>
      <c r="C110">
        <f>C70*10000/C62</f>
        <v>-0.28104995949873546</v>
      </c>
      <c r="D110">
        <f>D70*10000/D62</f>
        <v>-0.2539772624587375</v>
      </c>
      <c r="E110">
        <f>E70*10000/E62</f>
        <v>-0.33495186249234027</v>
      </c>
      <c r="F110">
        <f>F70*10000/F62</f>
        <v>-0.47618662932101535</v>
      </c>
      <c r="G110">
        <f>AVERAGE(C110:E110)</f>
        <v>-0.2899930281499377</v>
      </c>
      <c r="H110">
        <f>STDEV(C110:E110)</f>
        <v>0.041221418223122225</v>
      </c>
      <c r="I110">
        <f>(B110*B4+C110*C4+D110*D4+E110*E4+F110*F4)/SUM(B4:F4)</f>
        <v>-0.33917232512383894</v>
      </c>
      <c r="K110">
        <f>EXP(AVERAGE(K103:K107))</f>
        <v>0.0303729371507208</v>
      </c>
    </row>
    <row r="111" spans="1:9" ht="12.75">
      <c r="A111" t="s">
        <v>75</v>
      </c>
      <c r="B111">
        <f>B71*10000/B62</f>
        <v>-0.0031153668252819604</v>
      </c>
      <c r="C111">
        <f>C71*10000/C62</f>
        <v>-0.019968085179148352</v>
      </c>
      <c r="D111">
        <f>D71*10000/D62</f>
        <v>-0.033145198883448655</v>
      </c>
      <c r="E111">
        <f>E71*10000/E62</f>
        <v>0.0207740898337128</v>
      </c>
      <c r="F111">
        <f>F71*10000/F62</f>
        <v>-0.0008413855580730736</v>
      </c>
      <c r="G111">
        <f>AVERAGE(C111:E111)</f>
        <v>-0.010779731409628068</v>
      </c>
      <c r="H111">
        <f>STDEV(C111:E111)</f>
        <v>0.02810946117744961</v>
      </c>
      <c r="I111">
        <f>(B111*B4+C111*C4+D111*D4+E111*E4+F111*F4)/SUM(B4:F4)</f>
        <v>-0.008343209147276192</v>
      </c>
    </row>
    <row r="112" spans="1:9" ht="12.75">
      <c r="A112" t="s">
        <v>76</v>
      </c>
      <c r="B112">
        <f>B72*10000/B62</f>
        <v>-0.020780918536987294</v>
      </c>
      <c r="C112">
        <f>C72*10000/C62</f>
        <v>-0.025143011965621517</v>
      </c>
      <c r="D112">
        <f>D72*10000/D62</f>
        <v>-0.028904015170132885</v>
      </c>
      <c r="E112">
        <f>E72*10000/E62</f>
        <v>-0.031020434738902633</v>
      </c>
      <c r="F112">
        <f>F72*10000/F62</f>
        <v>-0.020817829278568387</v>
      </c>
      <c r="G112">
        <f>AVERAGE(C112:E112)</f>
        <v>-0.028355820624885678</v>
      </c>
      <c r="H112">
        <f>STDEV(C112:E112)</f>
        <v>0.0029768124829337114</v>
      </c>
      <c r="I112">
        <f>(B112*B4+C112*C4+D112*D4+E112*E4+F112*F4)/SUM(B4:F4)</f>
        <v>-0.0262540015144094</v>
      </c>
    </row>
    <row r="113" spans="1:9" ht="12.75">
      <c r="A113" t="s">
        <v>77</v>
      </c>
      <c r="B113">
        <f>B73*10000/B62</f>
        <v>0.027712739253699683</v>
      </c>
      <c r="C113">
        <f>C73*10000/C62</f>
        <v>0.03515404002605359</v>
      </c>
      <c r="D113">
        <f>D73*10000/D62</f>
        <v>0.046397299839403376</v>
      </c>
      <c r="E113">
        <f>E73*10000/E62</f>
        <v>0.017383472298288693</v>
      </c>
      <c r="F113">
        <f>F73*10000/F62</f>
        <v>0.001518438588837351</v>
      </c>
      <c r="G113">
        <f>AVERAGE(C113:E113)</f>
        <v>0.03297827072124855</v>
      </c>
      <c r="H113">
        <f>STDEV(C113:E113)</f>
        <v>0.014628773912983443</v>
      </c>
      <c r="I113">
        <f>(B113*B4+C113*C4+D113*D4+E113*E4+F113*F4)/SUM(B4:F4)</f>
        <v>0.028032026393258403</v>
      </c>
    </row>
    <row r="114" spans="1:11" ht="12.75">
      <c r="A114" t="s">
        <v>78</v>
      </c>
      <c r="B114">
        <f>B74*10000/B62</f>
        <v>-0.20947553628235902</v>
      </c>
      <c r="C114">
        <f>C74*10000/C62</f>
        <v>-0.20241367281201986</v>
      </c>
      <c r="D114">
        <f>D74*10000/D62</f>
        <v>-0.19840000518593942</v>
      </c>
      <c r="E114">
        <f>E74*10000/E62</f>
        <v>-0.1941090207381212</v>
      </c>
      <c r="F114">
        <f>F74*10000/F62</f>
        <v>-0.14256727790472923</v>
      </c>
      <c r="G114">
        <f>AVERAGE(C114:E114)</f>
        <v>-0.19830756624536017</v>
      </c>
      <c r="H114">
        <f>STDEV(C114:E114)</f>
        <v>0.004153097667456051</v>
      </c>
      <c r="I114">
        <f>(B114*B4+C114*C4+D114*D4+E114*E4+F114*F4)/SUM(B4:F4)</f>
        <v>-0.1925241659223039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-0.004179588172884537</v>
      </c>
      <c r="C115">
        <f>C75*10000/C62</f>
        <v>0.004002680904486227</v>
      </c>
      <c r="D115">
        <f>D75*10000/D62</f>
        <v>-0.0021663426069280472</v>
      </c>
      <c r="E115">
        <f>E75*10000/E62</f>
        <v>-0.0016191772929549755</v>
      </c>
      <c r="F115">
        <f>F75*10000/F62</f>
        <v>0.0006817691298665581</v>
      </c>
      <c r="G115">
        <f>AVERAGE(C115:E115)</f>
        <v>7.238700153440144E-05</v>
      </c>
      <c r="H115">
        <f>STDEV(C115:E115)</f>
        <v>0.003414711568037487</v>
      </c>
      <c r="I115">
        <f>(B115*B4+C115*C4+D115*D4+E115*E4+F115*F4)/SUM(B4:F4)</f>
        <v>-0.00046396943343634796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118.79686618429452</v>
      </c>
      <c r="C122">
        <f>C82*10000/C62</f>
        <v>79.34935564090371</v>
      </c>
      <c r="D122">
        <f>D82*10000/D62</f>
        <v>-9.753914738525884</v>
      </c>
      <c r="E122">
        <f>E82*10000/E62</f>
        <v>-60.82579430005738</v>
      </c>
      <c r="F122">
        <f>F82*10000/F62</f>
        <v>-145.78745392715828</v>
      </c>
      <c r="G122">
        <f>AVERAGE(C122:E122)</f>
        <v>2.9232155341068164</v>
      </c>
      <c r="H122">
        <f>STDEV(C122:E122)</f>
        <v>70.94223276162589</v>
      </c>
      <c r="I122">
        <f>(B122*B4+C122*C4+D122*D4+E122*E4+F122*F4)/SUM(B4:F4)</f>
        <v>-0.001771500124720861</v>
      </c>
    </row>
    <row r="123" spans="1:9" ht="12.75">
      <c r="A123" t="s">
        <v>82</v>
      </c>
      <c r="B123">
        <f>B83*10000/B62</f>
        <v>-1.441741472847137</v>
      </c>
      <c r="C123">
        <f>C83*10000/C62</f>
        <v>-0.6473779935042132</v>
      </c>
      <c r="D123">
        <f>D83*10000/D62</f>
        <v>-0.8002835987343685</v>
      </c>
      <c r="E123">
        <f>E83*10000/E62</f>
        <v>-2.4390208140297074</v>
      </c>
      <c r="F123">
        <f>F83*10000/F62</f>
        <v>3.1457192029940635</v>
      </c>
      <c r="G123">
        <f>AVERAGE(C123:E123)</f>
        <v>-1.2955608020894298</v>
      </c>
      <c r="H123">
        <f>STDEV(C123:E123)</f>
        <v>0.9932122785223434</v>
      </c>
      <c r="I123">
        <f>(B123*B4+C123*C4+D123*D4+E123*E4+F123*F4)/SUM(B4:F4)</f>
        <v>-0.7267971021692408</v>
      </c>
    </row>
    <row r="124" spans="1:9" ht="12.75">
      <c r="A124" t="s">
        <v>83</v>
      </c>
      <c r="B124">
        <f>B84*10000/B62</f>
        <v>-1.221069351510194</v>
      </c>
      <c r="C124">
        <f>C84*10000/C62</f>
        <v>-1.321469489804039</v>
      </c>
      <c r="D124">
        <f>D84*10000/D62</f>
        <v>-2.806593660772752</v>
      </c>
      <c r="E124">
        <f>E84*10000/E62</f>
        <v>2.056673124121458</v>
      </c>
      <c r="F124">
        <f>F84*10000/F62</f>
        <v>2.9139657955608613</v>
      </c>
      <c r="G124">
        <f>AVERAGE(C124:E124)</f>
        <v>-0.6904633421517777</v>
      </c>
      <c r="H124">
        <f>STDEV(C124:E124)</f>
        <v>2.4922815900385387</v>
      </c>
      <c r="I124">
        <f>(B124*B4+C124*C4+D124*D4+E124*E4+F124*F4)/SUM(B4:F4)</f>
        <v>-0.2883850429547088</v>
      </c>
    </row>
    <row r="125" spans="1:9" ht="12.75">
      <c r="A125" t="s">
        <v>84</v>
      </c>
      <c r="B125">
        <f>B85*10000/B62</f>
        <v>-0.41165792733558915</v>
      </c>
      <c r="C125">
        <f>C85*10000/C62</f>
        <v>-0.3238030391823382</v>
      </c>
      <c r="D125">
        <f>D85*10000/D62</f>
        <v>-0.08443797535317428</v>
      </c>
      <c r="E125">
        <f>E85*10000/E62</f>
        <v>-0.5716118395750909</v>
      </c>
      <c r="F125">
        <f>F85*10000/F62</f>
        <v>-2.788182311775307</v>
      </c>
      <c r="G125">
        <f>AVERAGE(C125:E125)</f>
        <v>-0.3266176180368678</v>
      </c>
      <c r="H125">
        <f>STDEV(C125:E125)</f>
        <v>0.24359912743239637</v>
      </c>
      <c r="I125">
        <f>(B125*B4+C125*C4+D125*D4+E125*E4+F125*F4)/SUM(B4:F4)</f>
        <v>-0.666039880302578</v>
      </c>
    </row>
    <row r="126" spans="1:9" ht="12.75">
      <c r="A126" t="s">
        <v>85</v>
      </c>
      <c r="B126">
        <f>B86*10000/B62</f>
        <v>0.2560805759498383</v>
      </c>
      <c r="C126">
        <f>C86*10000/C62</f>
        <v>0.3899657975644627</v>
      </c>
      <c r="D126">
        <f>D86*10000/D62</f>
        <v>0.13382922015769252</v>
      </c>
      <c r="E126">
        <f>E86*10000/E62</f>
        <v>0.020341790655518117</v>
      </c>
      <c r="F126">
        <f>F86*10000/F62</f>
        <v>0.9279533279846983</v>
      </c>
      <c r="G126">
        <f>AVERAGE(C126:E126)</f>
        <v>0.1813789361258911</v>
      </c>
      <c r="H126">
        <f>STDEV(C126:E126)</f>
        <v>0.18934415289981404</v>
      </c>
      <c r="I126">
        <f>(B126*B4+C126*C4+D126*D4+E126*E4+F126*F4)/SUM(B4:F4)</f>
        <v>0.29142405430925833</v>
      </c>
    </row>
    <row r="127" spans="1:9" ht="12.75">
      <c r="A127" t="s">
        <v>86</v>
      </c>
      <c r="B127">
        <f>B87*10000/B62</f>
        <v>0.013804013174238893</v>
      </c>
      <c r="C127">
        <f>C87*10000/C62</f>
        <v>0.16882816331381517</v>
      </c>
      <c r="D127">
        <f>D87*10000/D62</f>
        <v>-0.061007294490771774</v>
      </c>
      <c r="E127">
        <f>E87*10000/E62</f>
        <v>-0.1086129431120617</v>
      </c>
      <c r="F127">
        <f>F87*10000/F62</f>
        <v>0.1680980025773715</v>
      </c>
      <c r="G127">
        <f>AVERAGE(C127:E127)</f>
        <v>-0.0002640247630060997</v>
      </c>
      <c r="H127">
        <f>STDEV(C127:E127)</f>
        <v>0.14836003672356904</v>
      </c>
      <c r="I127">
        <f>(B127*B4+C127*C4+D127*D4+E127*E4+F127*F4)/SUM(B4:F4)</f>
        <v>0.024155446303631346</v>
      </c>
    </row>
    <row r="128" spans="1:9" ht="12.75">
      <c r="A128" t="s">
        <v>87</v>
      </c>
      <c r="B128">
        <f>B88*10000/B62</f>
        <v>-0.11194133170842402</v>
      </c>
      <c r="C128">
        <f>C88*10000/C62</f>
        <v>0.14016374878419227</v>
      </c>
      <c r="D128">
        <f>D88*10000/D62</f>
        <v>-0.10688800783686599</v>
      </c>
      <c r="E128">
        <f>E88*10000/E62</f>
        <v>0.30821484685433637</v>
      </c>
      <c r="F128">
        <f>F88*10000/F62</f>
        <v>0.1420105455069883</v>
      </c>
      <c r="G128">
        <f>AVERAGE(C128:E128)</f>
        <v>0.11383019593388755</v>
      </c>
      <c r="H128">
        <f>STDEV(C128:E128)</f>
        <v>0.20880059146823843</v>
      </c>
      <c r="I128">
        <f>(B128*B4+C128*C4+D128*D4+E128*E4+F128*F4)/SUM(B4:F4)</f>
        <v>0.08480890165194944</v>
      </c>
    </row>
    <row r="129" spans="1:9" ht="12.75">
      <c r="A129" t="s">
        <v>88</v>
      </c>
      <c r="B129">
        <f>B89*10000/B62</f>
        <v>-0.021907872223028375</v>
      </c>
      <c r="C129">
        <f>C89*10000/C62</f>
        <v>0.03654398319528662</v>
      </c>
      <c r="D129">
        <f>D89*10000/D62</f>
        <v>-0.007150268021008799</v>
      </c>
      <c r="E129">
        <f>E89*10000/E62</f>
        <v>0.006648403435618636</v>
      </c>
      <c r="F129">
        <f>F89*10000/F62</f>
        <v>-0.10038148904868639</v>
      </c>
      <c r="G129">
        <f>AVERAGE(C129:E129)</f>
        <v>0.012014039536632153</v>
      </c>
      <c r="H129">
        <f>STDEV(C129:E129)</f>
        <v>0.022335832991284613</v>
      </c>
      <c r="I129">
        <f>(B129*B4+C129*C4+D129*D4+E129*E4+F129*F4)/SUM(B4:F4)</f>
        <v>-0.007843366514113426</v>
      </c>
    </row>
    <row r="130" spans="1:9" ht="12.75">
      <c r="A130" t="s">
        <v>89</v>
      </c>
      <c r="B130">
        <f>B90*10000/B62</f>
        <v>0.010024167486169836</v>
      </c>
      <c r="C130">
        <f>C90*10000/C62</f>
        <v>0.03572783552922366</v>
      </c>
      <c r="D130">
        <f>D90*10000/D62</f>
        <v>0.09239837552055938</v>
      </c>
      <c r="E130">
        <f>E90*10000/E62</f>
        <v>0.033593468924430075</v>
      </c>
      <c r="F130">
        <f>F90*10000/F62</f>
        <v>0.2321664660329201</v>
      </c>
      <c r="G130">
        <f>AVERAGE(C130:E130)</f>
        <v>0.05390655999140437</v>
      </c>
      <c r="H130">
        <f>STDEV(C130:E130)</f>
        <v>0.03335196811657132</v>
      </c>
      <c r="I130">
        <f>(B130*B4+C130*C4+D130*D4+E130*E4+F130*F4)/SUM(B4:F4)</f>
        <v>0.07121091946754879</v>
      </c>
    </row>
    <row r="131" spans="1:9" ht="12.75">
      <c r="A131" t="s">
        <v>90</v>
      </c>
      <c r="B131">
        <f>B91*10000/B62</f>
        <v>0.01609980227646229</v>
      </c>
      <c r="C131">
        <f>C91*10000/C62</f>
        <v>0.002733883610144317</v>
      </c>
      <c r="D131">
        <f>D91*10000/D62</f>
        <v>0.004274291214039897</v>
      </c>
      <c r="E131">
        <f>E91*10000/E62</f>
        <v>0.03853949541257746</v>
      </c>
      <c r="F131">
        <f>F91*10000/F62</f>
        <v>0.07372837267660728</v>
      </c>
      <c r="G131">
        <f>AVERAGE(C131:E131)</f>
        <v>0.015182556745587224</v>
      </c>
      <c r="H131">
        <f>STDEV(C131:E131)</f>
        <v>0.02024236033215229</v>
      </c>
      <c r="I131">
        <f>(B131*B4+C131*C4+D131*D4+E131*E4+F131*F4)/SUM(B4:F4)</f>
        <v>0.023095477768073774</v>
      </c>
    </row>
    <row r="132" spans="1:9" ht="12.75">
      <c r="A132" t="s">
        <v>91</v>
      </c>
      <c r="B132">
        <f>B92*10000/B62</f>
        <v>0.022450209890615674</v>
      </c>
      <c r="C132">
        <f>C92*10000/C62</f>
        <v>0.040071688354989095</v>
      </c>
      <c r="D132">
        <f>D92*10000/D62</f>
        <v>0.021765516235796457</v>
      </c>
      <c r="E132">
        <f>E92*10000/E62</f>
        <v>0.03847710326995137</v>
      </c>
      <c r="F132">
        <f>F92*10000/F62</f>
        <v>0.0508130595214911</v>
      </c>
      <c r="G132">
        <f>AVERAGE(C132:E132)</f>
        <v>0.03343810262024564</v>
      </c>
      <c r="H132">
        <f>STDEV(C132:E132)</f>
        <v>0.010140149410890247</v>
      </c>
      <c r="I132">
        <f>(B132*B4+C132*C4+D132*D4+E132*E4+F132*F4)/SUM(B4:F4)</f>
        <v>0.03415199959879973</v>
      </c>
    </row>
    <row r="133" spans="1:9" ht="12.75">
      <c r="A133" t="s">
        <v>92</v>
      </c>
      <c r="B133">
        <f>B93*10000/B62</f>
        <v>0.08814562948599217</v>
      </c>
      <c r="C133">
        <f>C93*10000/C62</f>
        <v>0.09224612752218128</v>
      </c>
      <c r="D133">
        <f>D93*10000/D62</f>
        <v>0.07636462935060735</v>
      </c>
      <c r="E133">
        <f>E93*10000/E62</f>
        <v>0.0775693628707723</v>
      </c>
      <c r="F133">
        <f>F93*10000/F62</f>
        <v>0.05781393116488911</v>
      </c>
      <c r="G133">
        <f>AVERAGE(C133:E133)</f>
        <v>0.08206003991452032</v>
      </c>
      <c r="H133">
        <f>STDEV(C133:E133)</f>
        <v>0.008841952910803164</v>
      </c>
      <c r="I133">
        <f>(B133*B4+C133*C4+D133*D4+E133*E4+F133*F4)/SUM(B4:F4)</f>
        <v>0.0797234185460499</v>
      </c>
    </row>
    <row r="134" spans="1:9" ht="12.75">
      <c r="A134" t="s">
        <v>93</v>
      </c>
      <c r="B134">
        <f>B94*10000/B62</f>
        <v>-0.008739527854820699</v>
      </c>
      <c r="C134">
        <f>C94*10000/C62</f>
        <v>-0.0030477068785690945</v>
      </c>
      <c r="D134">
        <f>D94*10000/D62</f>
        <v>0.008563358288703317</v>
      </c>
      <c r="E134">
        <f>E94*10000/E62</f>
        <v>0.013667116467274825</v>
      </c>
      <c r="F134">
        <f>F94*10000/F62</f>
        <v>-0.012831140498588446</v>
      </c>
      <c r="G134">
        <f>AVERAGE(C134:E134)</f>
        <v>0.006394255959136348</v>
      </c>
      <c r="H134">
        <f>STDEV(C134:E134)</f>
        <v>0.008565925726843063</v>
      </c>
      <c r="I134">
        <f>(B134*B4+C134*C4+D134*D4+E134*E4+F134*F4)/SUM(B4:F4)</f>
        <v>0.001641523507915481</v>
      </c>
    </row>
    <row r="135" spans="1:9" ht="12.75">
      <c r="A135" t="s">
        <v>94</v>
      </c>
      <c r="B135">
        <f>B95*10000/B62</f>
        <v>-0.00025220148633731945</v>
      </c>
      <c r="C135">
        <f>C95*10000/C62</f>
        <v>-0.0005760540132584961</v>
      </c>
      <c r="D135">
        <f>D95*10000/D62</f>
        <v>0.003291704480638739</v>
      </c>
      <c r="E135">
        <f>E95*10000/E62</f>
        <v>0.007371373465892374</v>
      </c>
      <c r="F135">
        <f>F95*10000/F62</f>
        <v>0.0037520945427448917</v>
      </c>
      <c r="G135">
        <f>AVERAGE(C135:E135)</f>
        <v>0.003362341311090872</v>
      </c>
      <c r="H135">
        <f>STDEV(C135:E135)</f>
        <v>0.003974184577426272</v>
      </c>
      <c r="I135">
        <f>(B135*B4+C135*C4+D135*D4+E135*E4+F135*F4)/SUM(B4:F4)</f>
        <v>0.00288911488729138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2006-01-30T14:12:58Z</cp:lastPrinted>
  <dcterms:created xsi:type="dcterms:W3CDTF">2006-01-30T14:12:58Z</dcterms:created>
  <dcterms:modified xsi:type="dcterms:W3CDTF">2006-01-31T14:00:44Z</dcterms:modified>
  <cp:category/>
  <cp:version/>
  <cp:contentType/>
  <cp:contentStatus/>
</cp:coreProperties>
</file>