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<sst xmlns="http://schemas.openxmlformats.org/spreadsheetml/2006/main" count="204" uniqueCount="98">
  <si>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31/01/2006       10:39:38</t>
  </si>
  <si>
    <t>LISSNER</t>
  </si>
  <si>
    <t>HCMQAP798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</si>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</sst>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-0.00376</v>
      </c>
      <c r="D4" s="12">
        <v>-0.003759</v>
      </c>
      <c r="E4" s="12">
        <v>-0.00376</v>
      </c>
      <c r="F4" s="24">
        <v>-0.002079</v>
      </c>
      <c r="G4" s="34">
        <v>-0.011718</v>
      </c>
    </row>
    <row r="5" spans="1:7" ht="12.75" thickBot="1">
      <c r="A5" s="44" t="s">
        <v>13</v>
      </c>
      <c r="B5" s="45">
        <v>6.245858</v>
      </c>
      <c r="C5" s="46">
        <v>3.173105</v>
      </c>
      <c r="D5" s="46">
        <v>-0.495081</v>
      </c>
      <c r="E5" s="46">
        <v>-2.930054</v>
      </c>
      <c r="F5" s="47">
        <v>-6.317132</v>
      </c>
      <c r="G5" s="48">
        <v>4.777709</v>
      </c>
    </row>
    <row r="6" spans="1:7" ht="12.75" thickTop="1">
      <c r="A6" s="6" t="s">
        <v>14</v>
      </c>
      <c r="B6" s="39">
        <v>-90.09811</v>
      </c>
      <c r="C6" s="40">
        <v>100.2103</v>
      </c>
      <c r="D6" s="40">
        <v>12.39578</v>
      </c>
      <c r="E6" s="40">
        <v>59.7098</v>
      </c>
      <c r="F6" s="41">
        <v>-213.2866</v>
      </c>
      <c r="G6" s="42">
        <v>-0.0009247966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2.606066</v>
      </c>
      <c r="C8" s="13">
        <v>0.9510226</v>
      </c>
      <c r="D8" s="13">
        <v>1.33679</v>
      </c>
      <c r="E8" s="13">
        <v>0.5953818</v>
      </c>
      <c r="F8" s="25">
        <v>-3.337029</v>
      </c>
      <c r="G8" s="35">
        <v>0.6279704</v>
      </c>
    </row>
    <row r="9" spans="1:7" ht="12">
      <c r="A9" s="20" t="s">
        <v>17</v>
      </c>
      <c r="B9" s="29">
        <v>-0.5885873</v>
      </c>
      <c r="C9" s="13">
        <v>-0.1186779</v>
      </c>
      <c r="D9" s="13">
        <v>-0.3513516</v>
      </c>
      <c r="E9" s="13">
        <v>-0.006573365</v>
      </c>
      <c r="F9" s="25">
        <v>-0.4598816</v>
      </c>
      <c r="G9" s="35">
        <v>-0.2612667</v>
      </c>
    </row>
    <row r="10" spans="1:7" ht="12">
      <c r="A10" s="20" t="s">
        <v>18</v>
      </c>
      <c r="B10" s="29">
        <v>-0.04782913</v>
      </c>
      <c r="C10" s="13">
        <v>-0.6712586</v>
      </c>
      <c r="D10" s="13">
        <v>-0.283868</v>
      </c>
      <c r="E10" s="13">
        <v>-0.1849646</v>
      </c>
      <c r="F10" s="25">
        <v>-2.46787</v>
      </c>
      <c r="G10" s="35">
        <v>-0.6096022</v>
      </c>
    </row>
    <row r="11" spans="1:7" ht="12">
      <c r="A11" s="21" t="s">
        <v>19</v>
      </c>
      <c r="B11" s="31">
        <v>1.660664</v>
      </c>
      <c r="C11" s="15">
        <v>0.5888777</v>
      </c>
      <c r="D11" s="15">
        <v>1.081976</v>
      </c>
      <c r="E11" s="15">
        <v>0.4671885</v>
      </c>
      <c r="F11" s="27">
        <v>12.97529</v>
      </c>
      <c r="G11" s="37">
        <v>2.48197</v>
      </c>
    </row>
    <row r="12" spans="1:7" ht="12">
      <c r="A12" s="20" t="s">
        <v>20</v>
      </c>
      <c r="B12" s="29">
        <v>0.06635633</v>
      </c>
      <c r="C12" s="13">
        <v>-0.5277071</v>
      </c>
      <c r="D12" s="13">
        <v>-0.1866139</v>
      </c>
      <c r="E12" s="13">
        <v>-0.161469</v>
      </c>
      <c r="F12" s="25">
        <v>0.006566354</v>
      </c>
      <c r="G12" s="35">
        <v>-0.2002039</v>
      </c>
    </row>
    <row r="13" spans="1:7" ht="12">
      <c r="A13" s="20" t="s">
        <v>21</v>
      </c>
      <c r="B13" s="29">
        <v>0.08445152</v>
      </c>
      <c r="C13" s="13">
        <v>-0.1113582</v>
      </c>
      <c r="D13" s="13">
        <v>-0.1929629</v>
      </c>
      <c r="E13" s="13">
        <v>0.008785731</v>
      </c>
      <c r="F13" s="25">
        <v>-0.03566916</v>
      </c>
      <c r="G13" s="35">
        <v>-0.06357783</v>
      </c>
    </row>
    <row r="14" spans="1:7" ht="12">
      <c r="A14" s="20" t="s">
        <v>22</v>
      </c>
      <c r="B14" s="29">
        <v>-0.07040464</v>
      </c>
      <c r="C14" s="13">
        <v>-0.09272825</v>
      </c>
      <c r="D14" s="13">
        <v>-0.01308041</v>
      </c>
      <c r="E14" s="13">
        <v>0.05405514</v>
      </c>
      <c r="F14" s="25">
        <v>-0.08068455</v>
      </c>
      <c r="G14" s="35">
        <v>-0.03340966</v>
      </c>
    </row>
    <row r="15" spans="1:7" ht="12">
      <c r="A15" s="21" t="s">
        <v>23</v>
      </c>
      <c r="B15" s="31">
        <v>-0.4350057</v>
      </c>
      <c r="C15" s="15">
        <v>-0.2263354</v>
      </c>
      <c r="D15" s="15">
        <v>-0.1709419</v>
      </c>
      <c r="E15" s="15">
        <v>-0.2344266</v>
      </c>
      <c r="F15" s="27">
        <v>-0.4363853</v>
      </c>
      <c r="G15" s="37">
        <v>-0.2731996</v>
      </c>
    </row>
    <row r="16" spans="1:7" ht="12">
      <c r="A16" s="20" t="s">
        <v>24</v>
      </c>
      <c r="B16" s="29">
        <v>0.03102677</v>
      </c>
      <c r="C16" s="13">
        <v>-0.004792768</v>
      </c>
      <c r="D16" s="13">
        <v>-0.01414405</v>
      </c>
      <c r="E16" s="13">
        <v>-0.002577003</v>
      </c>
      <c r="F16" s="25">
        <v>0.03822571</v>
      </c>
      <c r="G16" s="35">
        <v>0.004413419</v>
      </c>
    </row>
    <row r="17" spans="1:7" ht="12">
      <c r="A17" s="20" t="s">
        <v>25</v>
      </c>
      <c r="B17" s="29">
        <v>-0.0274076</v>
      </c>
      <c r="C17" s="13">
        <v>-0.02474247</v>
      </c>
      <c r="D17" s="13">
        <v>-0.01461297</v>
      </c>
      <c r="E17" s="13">
        <v>-0.001704451</v>
      </c>
      <c r="F17" s="25">
        <v>-0.02273017</v>
      </c>
      <c r="G17" s="35">
        <v>-0.01688022</v>
      </c>
    </row>
    <row r="18" spans="1:7" ht="12">
      <c r="A18" s="20" t="s">
        <v>26</v>
      </c>
      <c r="B18" s="29">
        <v>0.03793477</v>
      </c>
      <c r="C18" s="13">
        <v>0.001938461</v>
      </c>
      <c r="D18" s="13">
        <v>0.03096397</v>
      </c>
      <c r="E18" s="13">
        <v>0.03668439</v>
      </c>
      <c r="F18" s="25">
        <v>0.03537327</v>
      </c>
      <c r="G18" s="35">
        <v>0.02696079</v>
      </c>
    </row>
    <row r="19" spans="1:7" ht="12">
      <c r="A19" s="21" t="s">
        <v>27</v>
      </c>
      <c r="B19" s="31">
        <v>-0.215472</v>
      </c>
      <c r="C19" s="15">
        <v>-0.2015193</v>
      </c>
      <c r="D19" s="15">
        <v>-0.2023825</v>
      </c>
      <c r="E19" s="15">
        <v>-0.1938646</v>
      </c>
      <c r="F19" s="27">
        <v>-0.1569267</v>
      </c>
      <c r="G19" s="37">
        <v>-0.1959773</v>
      </c>
    </row>
    <row r="20" spans="1:7" ht="12.75" thickBot="1">
      <c r="A20" s="44" t="s">
        <v>28</v>
      </c>
      <c r="B20" s="45">
        <v>0.000235629</v>
      </c>
      <c r="C20" s="46">
        <v>0.005531917</v>
      </c>
      <c r="D20" s="46">
        <v>0.001289226</v>
      </c>
      <c r="E20" s="46">
        <v>0.002736831</v>
      </c>
      <c r="F20" s="47">
        <v>0.0008769006</v>
      </c>
      <c r="G20" s="48">
        <v>0.002450544</v>
      </c>
    </row>
    <row r="21" spans="1:7" ht="12.75" thickTop="1">
      <c r="A21" s="6" t="s">
        <v>29</v>
      </c>
      <c r="B21" s="39">
        <v>-64.37102</v>
      </c>
      <c r="C21" s="40">
        <v>77.52797</v>
      </c>
      <c r="D21" s="40">
        <v>-59.71703</v>
      </c>
      <c r="E21" s="40">
        <v>6.851408</v>
      </c>
      <c r="F21" s="41">
        <v>25.66097</v>
      </c>
      <c r="G21" s="43">
        <v>0.005970266</v>
      </c>
    </row>
    <row r="22" spans="1:7" ht="12">
      <c r="A22" s="20" t="s">
        <v>30</v>
      </c>
      <c r="B22" s="29">
        <v>124.9237</v>
      </c>
      <c r="C22" s="13">
        <v>63.46295</v>
      </c>
      <c r="D22" s="13">
        <v>-9.901627</v>
      </c>
      <c r="E22" s="13">
        <v>-58.60176</v>
      </c>
      <c r="F22" s="25">
        <v>-126.3494</v>
      </c>
      <c r="G22" s="36">
        <v>0</v>
      </c>
    </row>
    <row r="23" spans="1:7" ht="12">
      <c r="A23" s="20" t="s">
        <v>31</v>
      </c>
      <c r="B23" s="29">
        <v>0.740065</v>
      </c>
      <c r="C23" s="13">
        <v>0.6040356</v>
      </c>
      <c r="D23" s="13">
        <v>0.4307176</v>
      </c>
      <c r="E23" s="13">
        <v>-0.9312745</v>
      </c>
      <c r="F23" s="25">
        <v>6.616863</v>
      </c>
      <c r="G23" s="35">
        <v>1.012728</v>
      </c>
    </row>
    <row r="24" spans="1:7" ht="12">
      <c r="A24" s="20" t="s">
        <v>32</v>
      </c>
      <c r="B24" s="29">
        <v>-0.3400916</v>
      </c>
      <c r="C24" s="13">
        <v>1.285157</v>
      </c>
      <c r="D24" s="13">
        <v>1.969861</v>
      </c>
      <c r="E24" s="13">
        <v>1.555449</v>
      </c>
      <c r="F24" s="25">
        <v>0.9485151</v>
      </c>
      <c r="G24" s="35">
        <v>1.234159</v>
      </c>
    </row>
    <row r="25" spans="1:7" ht="12">
      <c r="A25" s="20" t="s">
        <v>33</v>
      </c>
      <c r="B25" s="29">
        <v>1.105968</v>
      </c>
      <c r="C25" s="13">
        <v>0.8497208</v>
      </c>
      <c r="D25" s="13">
        <v>0.1904383</v>
      </c>
      <c r="E25" s="13">
        <v>0.2114124</v>
      </c>
      <c r="F25" s="25">
        <v>-1.157909</v>
      </c>
      <c r="G25" s="35">
        <v>0.3076278</v>
      </c>
    </row>
    <row r="26" spans="1:7" ht="12">
      <c r="A26" s="21" t="s">
        <v>34</v>
      </c>
      <c r="B26" s="31">
        <v>1.039766</v>
      </c>
      <c r="C26" s="15">
        <v>0.5594759</v>
      </c>
      <c r="D26" s="15">
        <v>0.2441558</v>
      </c>
      <c r="E26" s="15">
        <v>0.4895213</v>
      </c>
      <c r="F26" s="27">
        <v>1.665687</v>
      </c>
      <c r="G26" s="37">
        <v>0.6836318</v>
      </c>
    </row>
    <row r="27" spans="1:7" ht="12">
      <c r="A27" s="20" t="s">
        <v>35</v>
      </c>
      <c r="B27" s="29">
        <v>0.04465732</v>
      </c>
      <c r="C27" s="13">
        <v>-0.03059129</v>
      </c>
      <c r="D27" s="13">
        <v>0.05957666</v>
      </c>
      <c r="E27" s="13">
        <v>-0.6256162</v>
      </c>
      <c r="F27" s="25">
        <v>0.1530991</v>
      </c>
      <c r="G27" s="35">
        <v>-0.1167005</v>
      </c>
    </row>
    <row r="28" spans="1:7" ht="12">
      <c r="A28" s="20" t="s">
        <v>36</v>
      </c>
      <c r="B28" s="29">
        <v>0.1292709</v>
      </c>
      <c r="C28" s="13">
        <v>0.05855477</v>
      </c>
      <c r="D28" s="13">
        <v>0.1297912</v>
      </c>
      <c r="E28" s="13">
        <v>-0.06729242</v>
      </c>
      <c r="F28" s="25">
        <v>0.148446</v>
      </c>
      <c r="G28" s="35">
        <v>0.06763978</v>
      </c>
    </row>
    <row r="29" spans="1:7" ht="12">
      <c r="A29" s="20" t="s">
        <v>37</v>
      </c>
      <c r="B29" s="29">
        <v>0.08120118</v>
      </c>
      <c r="C29" s="13">
        <v>-0.182326</v>
      </c>
      <c r="D29" s="13">
        <v>-0.06514863</v>
      </c>
      <c r="E29" s="13">
        <v>0.02363149</v>
      </c>
      <c r="F29" s="25">
        <v>-0.05659173</v>
      </c>
      <c r="G29" s="35">
        <v>-0.04959213</v>
      </c>
    </row>
    <row r="30" spans="1:7" ht="12">
      <c r="A30" s="21" t="s">
        <v>38</v>
      </c>
      <c r="B30" s="31">
        <v>0.03593554</v>
      </c>
      <c r="C30" s="15">
        <v>-0.05154181</v>
      </c>
      <c r="D30" s="15">
        <v>-0.01832425</v>
      </c>
      <c r="E30" s="15">
        <v>0.02230558</v>
      </c>
      <c r="F30" s="27">
        <v>0.2652591</v>
      </c>
      <c r="G30" s="37">
        <v>0.02908599</v>
      </c>
    </row>
    <row r="31" spans="1:7" ht="12">
      <c r="A31" s="20" t="s">
        <v>39</v>
      </c>
      <c r="B31" s="29">
        <v>-0.007286701</v>
      </c>
      <c r="C31" s="13">
        <v>-0.05579787</v>
      </c>
      <c r="D31" s="13">
        <v>-0.02892404</v>
      </c>
      <c r="E31" s="13">
        <v>-0.04374036</v>
      </c>
      <c r="F31" s="25">
        <v>0.01832222</v>
      </c>
      <c r="G31" s="35">
        <v>-0.02952728</v>
      </c>
    </row>
    <row r="32" spans="1:7" ht="12">
      <c r="A32" s="20" t="s">
        <v>40</v>
      </c>
      <c r="B32" s="29">
        <v>0.03337002</v>
      </c>
      <c r="C32" s="13">
        <v>0.01359332</v>
      </c>
      <c r="D32" s="13">
        <v>0.03295365</v>
      </c>
      <c r="E32" s="13">
        <v>0.004826607</v>
      </c>
      <c r="F32" s="25">
        <v>0.03554659</v>
      </c>
      <c r="G32" s="35">
        <v>0.02193436</v>
      </c>
    </row>
    <row r="33" spans="1:7" ht="12">
      <c r="A33" s="20" t="s">
        <v>41</v>
      </c>
      <c r="B33" s="29">
        <v>0.1026488</v>
      </c>
      <c r="C33" s="13">
        <v>0.04535345</v>
      </c>
      <c r="D33" s="13">
        <v>0.09373877</v>
      </c>
      <c r="E33" s="13">
        <v>0.064505</v>
      </c>
      <c r="F33" s="25">
        <v>0.05623821</v>
      </c>
      <c r="G33" s="35">
        <v>0.07136503</v>
      </c>
    </row>
    <row r="34" spans="1:7" ht="12">
      <c r="A34" s="21" t="s">
        <v>42</v>
      </c>
      <c r="B34" s="31">
        <v>-0.0129055</v>
      </c>
      <c r="C34" s="15">
        <v>-0.01234689</v>
      </c>
      <c r="D34" s="15">
        <v>0.004228341</v>
      </c>
      <c r="E34" s="15">
        <v>0.01925539</v>
      </c>
      <c r="F34" s="27">
        <v>-0.01525368</v>
      </c>
      <c r="G34" s="37">
        <v>-0.001208396</v>
      </c>
    </row>
    <row r="35" spans="1:7" ht="12.75" thickBot="1">
      <c r="A35" s="22" t="s">
        <v>43</v>
      </c>
      <c r="B35" s="32">
        <v>0.002097438</v>
      </c>
      <c r="C35" s="16">
        <v>-0.002528718</v>
      </c>
      <c r="D35" s="16">
        <v>-0.003990869</v>
      </c>
      <c r="E35" s="16">
        <v>0.002892299</v>
      </c>
      <c r="F35" s="28">
        <v>0.008156558</v>
      </c>
      <c r="G35" s="38">
        <v>0.00051715</v>
      </c>
    </row>
    <row r="36" spans="1:7" ht="12">
      <c r="A36" s="4" t="s">
        <v>44</v>
      </c>
      <c r="B36" s="3">
        <v>21.50879</v>
      </c>
      <c r="C36" s="3">
        <v>21.51184</v>
      </c>
      <c r="D36" s="3">
        <v>21.52405</v>
      </c>
      <c r="E36" s="3">
        <v>21.52405</v>
      </c>
      <c r="F36" s="3">
        <v>21.53626</v>
      </c>
      <c r="G36" s="3"/>
    </row>
    <row r="37" spans="1:6" ht="12">
      <c r="A37" s="4" t="s">
        <v>45</v>
      </c>
      <c r="B37" s="2">
        <v>0.134786</v>
      </c>
      <c r="C37" s="2">
        <v>0.03458659</v>
      </c>
      <c r="D37" s="2">
        <v>-0.01831055</v>
      </c>
      <c r="E37" s="2">
        <v>-0.06103516</v>
      </c>
      <c r="F37" s="2">
        <v>-0.09206136</v>
      </c>
    </row>
    <row r="38" spans="1:7" ht="12">
      <c r="A38" s="4" t="s">
        <v>53</v>
      </c>
      <c r="B38" s="2">
        <v>0.0001545097</v>
      </c>
      <c r="C38" s="2">
        <v>-0.0001711871</v>
      </c>
      <c r="D38" s="2">
        <v>-2.117332E-05</v>
      </c>
      <c r="E38" s="2">
        <v>-0.0001014349</v>
      </c>
      <c r="F38" s="2">
        <v>0.0003630804</v>
      </c>
      <c r="G38" s="2">
        <v>0.0002474439</v>
      </c>
    </row>
    <row r="39" spans="1:7" ht="12.75" thickBot="1">
      <c r="A39" s="4" t="s">
        <v>54</v>
      </c>
      <c r="B39" s="2">
        <v>0.0001075005</v>
      </c>
      <c r="C39" s="2">
        <v>-0.0001307111</v>
      </c>
      <c r="D39" s="2">
        <v>0.000101498</v>
      </c>
      <c r="E39" s="2">
        <v>-1.224182E-05</v>
      </c>
      <c r="F39" s="2">
        <v>-3.903615E-05</v>
      </c>
      <c r="G39" s="2">
        <v>0.0007739457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3.117044</v>
      </c>
      <c r="F40" s="17" t="s">
        <v>48</v>
      </c>
      <c r="G40" s="8">
        <v>55.117588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</v>
      </c>
      <c r="D4">
        <v>0.003759</v>
      </c>
      <c r="E4">
        <v>0.00376</v>
      </c>
      <c r="F4">
        <v>0.002079</v>
      </c>
      <c r="G4">
        <v>0.011718</v>
      </c>
    </row>
    <row r="5" spans="1:7" ht="12.75">
      <c r="A5" t="s">
        <v>13</v>
      </c>
      <c r="B5">
        <v>6.245858</v>
      </c>
      <c r="C5">
        <v>3.173105</v>
      </c>
      <c r="D5">
        <v>-0.495081</v>
      </c>
      <c r="E5">
        <v>-2.930054</v>
      </c>
      <c r="F5">
        <v>-6.317132</v>
      </c>
      <c r="G5">
        <v>4.777709</v>
      </c>
    </row>
    <row r="6" spans="1:7" ht="12.75">
      <c r="A6" t="s">
        <v>14</v>
      </c>
      <c r="B6" s="49">
        <v>-90.09811</v>
      </c>
      <c r="C6" s="49">
        <v>100.2103</v>
      </c>
      <c r="D6" s="49">
        <v>12.39578</v>
      </c>
      <c r="E6" s="49">
        <v>59.7098</v>
      </c>
      <c r="F6" s="49">
        <v>-213.2866</v>
      </c>
      <c r="G6" s="49">
        <v>-0.0009247966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2.606066</v>
      </c>
      <c r="C8" s="49">
        <v>0.9510226</v>
      </c>
      <c r="D8" s="49">
        <v>1.33679</v>
      </c>
      <c r="E8" s="49">
        <v>0.5953818</v>
      </c>
      <c r="F8" s="49">
        <v>-3.337029</v>
      </c>
      <c r="G8" s="49">
        <v>0.6279704</v>
      </c>
    </row>
    <row r="9" spans="1:7" ht="12.75">
      <c r="A9" t="s">
        <v>17</v>
      </c>
      <c r="B9" s="49">
        <v>-0.5885873</v>
      </c>
      <c r="C9" s="49">
        <v>-0.1186779</v>
      </c>
      <c r="D9" s="49">
        <v>-0.3513516</v>
      </c>
      <c r="E9" s="49">
        <v>-0.006573365</v>
      </c>
      <c r="F9" s="49">
        <v>-0.4598816</v>
      </c>
      <c r="G9" s="49">
        <v>-0.2612667</v>
      </c>
    </row>
    <row r="10" spans="1:7" ht="12.75">
      <c r="A10" t="s">
        <v>18</v>
      </c>
      <c r="B10" s="49">
        <v>-0.04782913</v>
      </c>
      <c r="C10" s="49">
        <v>-0.6712586</v>
      </c>
      <c r="D10" s="49">
        <v>-0.283868</v>
      </c>
      <c r="E10" s="49">
        <v>-0.1849646</v>
      </c>
      <c r="F10" s="49">
        <v>-2.46787</v>
      </c>
      <c r="G10" s="49">
        <v>-0.6096022</v>
      </c>
    </row>
    <row r="11" spans="1:7" ht="12.75">
      <c r="A11" t="s">
        <v>19</v>
      </c>
      <c r="B11" s="49">
        <v>1.660664</v>
      </c>
      <c r="C11" s="49">
        <v>0.5888777</v>
      </c>
      <c r="D11" s="49">
        <v>1.081976</v>
      </c>
      <c r="E11" s="49">
        <v>0.4671885</v>
      </c>
      <c r="F11" s="49">
        <v>12.97529</v>
      </c>
      <c r="G11" s="49">
        <v>2.48197</v>
      </c>
    </row>
    <row r="12" spans="1:7" ht="12.75">
      <c r="A12" t="s">
        <v>20</v>
      </c>
      <c r="B12" s="49">
        <v>0.06635633</v>
      </c>
      <c r="C12" s="49">
        <v>-0.5277071</v>
      </c>
      <c r="D12" s="49">
        <v>-0.1866139</v>
      </c>
      <c r="E12" s="49">
        <v>-0.161469</v>
      </c>
      <c r="F12" s="49">
        <v>0.006566354</v>
      </c>
      <c r="G12" s="49">
        <v>-0.2002039</v>
      </c>
    </row>
    <row r="13" spans="1:7" ht="12.75">
      <c r="A13" t="s">
        <v>21</v>
      </c>
      <c r="B13" s="49">
        <v>0.08445152</v>
      </c>
      <c r="C13" s="49">
        <v>-0.1113582</v>
      </c>
      <c r="D13" s="49">
        <v>-0.1929629</v>
      </c>
      <c r="E13" s="49">
        <v>0.008785731</v>
      </c>
      <c r="F13" s="49">
        <v>-0.03566916</v>
      </c>
      <c r="G13" s="49">
        <v>-0.06357783</v>
      </c>
    </row>
    <row r="14" spans="1:7" ht="12.75">
      <c r="A14" t="s">
        <v>22</v>
      </c>
      <c r="B14" s="49">
        <v>-0.07040464</v>
      </c>
      <c r="C14" s="49">
        <v>-0.09272825</v>
      </c>
      <c r="D14" s="49">
        <v>-0.01308041</v>
      </c>
      <c r="E14" s="49">
        <v>0.05405514</v>
      </c>
      <c r="F14" s="49">
        <v>-0.08068455</v>
      </c>
      <c r="G14" s="49">
        <v>-0.03340966</v>
      </c>
    </row>
    <row r="15" spans="1:7" ht="12.75">
      <c r="A15" t="s">
        <v>23</v>
      </c>
      <c r="B15" s="49">
        <v>-0.4350057</v>
      </c>
      <c r="C15" s="49">
        <v>-0.2263354</v>
      </c>
      <c r="D15" s="49">
        <v>-0.1709419</v>
      </c>
      <c r="E15" s="49">
        <v>-0.2344266</v>
      </c>
      <c r="F15" s="49">
        <v>-0.4363853</v>
      </c>
      <c r="G15" s="49">
        <v>-0.2731996</v>
      </c>
    </row>
    <row r="16" spans="1:7" ht="12.75">
      <c r="A16" t="s">
        <v>24</v>
      </c>
      <c r="B16" s="49">
        <v>0.03102677</v>
      </c>
      <c r="C16" s="49">
        <v>-0.004792768</v>
      </c>
      <c r="D16" s="49">
        <v>-0.01414405</v>
      </c>
      <c r="E16" s="49">
        <v>-0.002577003</v>
      </c>
      <c r="F16" s="49">
        <v>0.03822571</v>
      </c>
      <c r="G16" s="49">
        <v>0.004413419</v>
      </c>
    </row>
    <row r="17" spans="1:7" ht="12.75">
      <c r="A17" t="s">
        <v>25</v>
      </c>
      <c r="B17" s="49">
        <v>-0.0274076</v>
      </c>
      <c r="C17" s="49">
        <v>-0.02474247</v>
      </c>
      <c r="D17" s="49">
        <v>-0.01461297</v>
      </c>
      <c r="E17" s="49">
        <v>-0.001704451</v>
      </c>
      <c r="F17" s="49">
        <v>-0.02273017</v>
      </c>
      <c r="G17" s="49">
        <v>-0.01688022</v>
      </c>
    </row>
    <row r="18" spans="1:7" ht="12.75">
      <c r="A18" t="s">
        <v>26</v>
      </c>
      <c r="B18" s="49">
        <v>0.03793477</v>
      </c>
      <c r="C18" s="49">
        <v>0.001938461</v>
      </c>
      <c r="D18" s="49">
        <v>0.03096397</v>
      </c>
      <c r="E18" s="49">
        <v>0.03668439</v>
      </c>
      <c r="F18" s="49">
        <v>0.03537327</v>
      </c>
      <c r="G18" s="49">
        <v>0.02696079</v>
      </c>
    </row>
    <row r="19" spans="1:7" ht="12.75">
      <c r="A19" t="s">
        <v>27</v>
      </c>
      <c r="B19" s="49">
        <v>-0.215472</v>
      </c>
      <c r="C19" s="49">
        <v>-0.2015193</v>
      </c>
      <c r="D19" s="49">
        <v>-0.2023825</v>
      </c>
      <c r="E19" s="49">
        <v>-0.1938646</v>
      </c>
      <c r="F19" s="49">
        <v>-0.1569267</v>
      </c>
      <c r="G19" s="49">
        <v>-0.1959773</v>
      </c>
    </row>
    <row r="20" spans="1:7" ht="12.75">
      <c r="A20" t="s">
        <v>28</v>
      </c>
      <c r="B20" s="49">
        <v>0.000235629</v>
      </c>
      <c r="C20" s="49">
        <v>0.005531917</v>
      </c>
      <c r="D20" s="49">
        <v>0.001289226</v>
      </c>
      <c r="E20" s="49">
        <v>0.002736831</v>
      </c>
      <c r="F20" s="49">
        <v>0.0008769006</v>
      </c>
      <c r="G20" s="49">
        <v>0.002450544</v>
      </c>
    </row>
    <row r="21" spans="1:7" ht="12.75">
      <c r="A21" t="s">
        <v>29</v>
      </c>
      <c r="B21" s="49">
        <v>-64.37102</v>
      </c>
      <c r="C21" s="49">
        <v>77.52797</v>
      </c>
      <c r="D21" s="49">
        <v>-59.71703</v>
      </c>
      <c r="E21" s="49">
        <v>6.851408</v>
      </c>
      <c r="F21" s="49">
        <v>25.66097</v>
      </c>
      <c r="G21" s="49">
        <v>0.005970266</v>
      </c>
    </row>
    <row r="22" spans="1:7" ht="12.75">
      <c r="A22" t="s">
        <v>30</v>
      </c>
      <c r="B22" s="49">
        <v>124.9237</v>
      </c>
      <c r="C22" s="49">
        <v>63.46295</v>
      </c>
      <c r="D22" s="49">
        <v>-9.901627</v>
      </c>
      <c r="E22" s="49">
        <v>-58.60176</v>
      </c>
      <c r="F22" s="49">
        <v>-126.3494</v>
      </c>
      <c r="G22" s="49">
        <v>0</v>
      </c>
    </row>
    <row r="23" spans="1:7" ht="12.75">
      <c r="A23" t="s">
        <v>31</v>
      </c>
      <c r="B23" s="49">
        <v>0.740065</v>
      </c>
      <c r="C23" s="49">
        <v>0.6040356</v>
      </c>
      <c r="D23" s="49">
        <v>0.4307176</v>
      </c>
      <c r="E23" s="49">
        <v>-0.9312745</v>
      </c>
      <c r="F23" s="49">
        <v>6.616863</v>
      </c>
      <c r="G23" s="49">
        <v>1.012728</v>
      </c>
    </row>
    <row r="24" spans="1:7" ht="12.75">
      <c r="A24" t="s">
        <v>32</v>
      </c>
      <c r="B24" s="49">
        <v>-0.3400916</v>
      </c>
      <c r="C24" s="49">
        <v>1.285157</v>
      </c>
      <c r="D24" s="49">
        <v>1.969861</v>
      </c>
      <c r="E24" s="49">
        <v>1.555449</v>
      </c>
      <c r="F24" s="49">
        <v>0.9485151</v>
      </c>
      <c r="G24" s="49">
        <v>1.234159</v>
      </c>
    </row>
    <row r="25" spans="1:7" ht="12.75">
      <c r="A25" t="s">
        <v>33</v>
      </c>
      <c r="B25" s="49">
        <v>1.105968</v>
      </c>
      <c r="C25" s="49">
        <v>0.8497208</v>
      </c>
      <c r="D25" s="49">
        <v>0.1904383</v>
      </c>
      <c r="E25" s="49">
        <v>0.2114124</v>
      </c>
      <c r="F25" s="49">
        <v>-1.157909</v>
      </c>
      <c r="G25" s="49">
        <v>0.3076278</v>
      </c>
    </row>
    <row r="26" spans="1:7" ht="12.75">
      <c r="A26" t="s">
        <v>34</v>
      </c>
      <c r="B26" s="49">
        <v>1.039766</v>
      </c>
      <c r="C26" s="49">
        <v>0.5594759</v>
      </c>
      <c r="D26" s="49">
        <v>0.2441558</v>
      </c>
      <c r="E26" s="49">
        <v>0.4895213</v>
      </c>
      <c r="F26" s="49">
        <v>1.665687</v>
      </c>
      <c r="G26" s="49">
        <v>0.6836318</v>
      </c>
    </row>
    <row r="27" spans="1:7" ht="12.75">
      <c r="A27" t="s">
        <v>35</v>
      </c>
      <c r="B27" s="49">
        <v>0.04465732</v>
      </c>
      <c r="C27" s="49">
        <v>-0.03059129</v>
      </c>
      <c r="D27" s="49">
        <v>0.05957666</v>
      </c>
      <c r="E27" s="49">
        <v>-0.6256162</v>
      </c>
      <c r="F27" s="49">
        <v>0.1530991</v>
      </c>
      <c r="G27" s="49">
        <v>-0.1167005</v>
      </c>
    </row>
    <row r="28" spans="1:7" ht="12.75">
      <c r="A28" t="s">
        <v>36</v>
      </c>
      <c r="B28" s="49">
        <v>0.1292709</v>
      </c>
      <c r="C28" s="49">
        <v>0.05855477</v>
      </c>
      <c r="D28" s="49">
        <v>0.1297912</v>
      </c>
      <c r="E28" s="49">
        <v>-0.06729242</v>
      </c>
      <c r="F28" s="49">
        <v>0.148446</v>
      </c>
      <c r="G28" s="49">
        <v>0.06763978</v>
      </c>
    </row>
    <row r="29" spans="1:7" ht="12.75">
      <c r="A29" t="s">
        <v>37</v>
      </c>
      <c r="B29" s="49">
        <v>0.08120118</v>
      </c>
      <c r="C29" s="49">
        <v>-0.182326</v>
      </c>
      <c r="D29" s="49">
        <v>-0.06514863</v>
      </c>
      <c r="E29" s="49">
        <v>0.02363149</v>
      </c>
      <c r="F29" s="49">
        <v>-0.05659173</v>
      </c>
      <c r="G29" s="49">
        <v>-0.04959213</v>
      </c>
    </row>
    <row r="30" spans="1:7" ht="12.75">
      <c r="A30" t="s">
        <v>38</v>
      </c>
      <c r="B30" s="49">
        <v>0.03593554</v>
      </c>
      <c r="C30" s="49">
        <v>-0.05154181</v>
      </c>
      <c r="D30" s="49">
        <v>-0.01832425</v>
      </c>
      <c r="E30" s="49">
        <v>0.02230558</v>
      </c>
      <c r="F30" s="49">
        <v>0.2652591</v>
      </c>
      <c r="G30" s="49">
        <v>0.02908599</v>
      </c>
    </row>
    <row r="31" spans="1:7" ht="12.75">
      <c r="A31" t="s">
        <v>39</v>
      </c>
      <c r="B31" s="49">
        <v>-0.007286701</v>
      </c>
      <c r="C31" s="49">
        <v>-0.05579787</v>
      </c>
      <c r="D31" s="49">
        <v>-0.02892404</v>
      </c>
      <c r="E31" s="49">
        <v>-0.04374036</v>
      </c>
      <c r="F31" s="49">
        <v>0.01832222</v>
      </c>
      <c r="G31" s="49">
        <v>-0.02952728</v>
      </c>
    </row>
    <row r="32" spans="1:7" ht="12.75">
      <c r="A32" t="s">
        <v>40</v>
      </c>
      <c r="B32" s="49">
        <v>0.03337002</v>
      </c>
      <c r="C32" s="49">
        <v>0.01359332</v>
      </c>
      <c r="D32" s="49">
        <v>0.03295365</v>
      </c>
      <c r="E32" s="49">
        <v>0.004826607</v>
      </c>
      <c r="F32" s="49">
        <v>0.03554659</v>
      </c>
      <c r="G32" s="49">
        <v>0.02193436</v>
      </c>
    </row>
    <row r="33" spans="1:7" ht="12.75">
      <c r="A33" t="s">
        <v>41</v>
      </c>
      <c r="B33" s="49">
        <v>0.1026488</v>
      </c>
      <c r="C33" s="49">
        <v>0.04535345</v>
      </c>
      <c r="D33" s="49">
        <v>0.09373877</v>
      </c>
      <c r="E33" s="49">
        <v>0.064505</v>
      </c>
      <c r="F33" s="49">
        <v>0.05623821</v>
      </c>
      <c r="G33" s="49">
        <v>0.07136503</v>
      </c>
    </row>
    <row r="34" spans="1:7" ht="12.75">
      <c r="A34" t="s">
        <v>42</v>
      </c>
      <c r="B34" s="49">
        <v>-0.0129055</v>
      </c>
      <c r="C34" s="49">
        <v>-0.01234689</v>
      </c>
      <c r="D34" s="49">
        <v>0.004228341</v>
      </c>
      <c r="E34" s="49">
        <v>0.01925539</v>
      </c>
      <c r="F34" s="49">
        <v>-0.01525368</v>
      </c>
      <c r="G34" s="49">
        <v>-0.001208396</v>
      </c>
    </row>
    <row r="35" spans="1:7" ht="12.75">
      <c r="A35" t="s">
        <v>43</v>
      </c>
      <c r="B35" s="49">
        <v>0.002097438</v>
      </c>
      <c r="C35" s="49">
        <v>-0.002528718</v>
      </c>
      <c r="D35" s="49">
        <v>-0.003990869</v>
      </c>
      <c r="E35" s="49">
        <v>0.002892299</v>
      </c>
      <c r="F35" s="49">
        <v>0.008156558</v>
      </c>
      <c r="G35" s="49">
        <v>0.00051715</v>
      </c>
    </row>
    <row r="36" spans="1:6" ht="12.75">
      <c r="A36" t="s">
        <v>44</v>
      </c>
      <c r="B36" s="49">
        <v>21.50879</v>
      </c>
      <c r="C36" s="49">
        <v>21.51184</v>
      </c>
      <c r="D36" s="49">
        <v>21.52405</v>
      </c>
      <c r="E36" s="49">
        <v>21.52405</v>
      </c>
      <c r="F36" s="49">
        <v>21.53626</v>
      </c>
    </row>
    <row r="37" spans="1:6" ht="12.75">
      <c r="A37" t="s">
        <v>45</v>
      </c>
      <c r="B37" s="49">
        <v>0.134786</v>
      </c>
      <c r="C37" s="49">
        <v>0.03458659</v>
      </c>
      <c r="D37" s="49">
        <v>-0.01831055</v>
      </c>
      <c r="E37" s="49">
        <v>-0.06103516</v>
      </c>
      <c r="F37" s="49">
        <v>-0.09206136</v>
      </c>
    </row>
    <row r="38" spans="1:7" ht="12.75">
      <c r="A38" t="s">
        <v>55</v>
      </c>
      <c r="B38" s="49">
        <v>0.0001545097</v>
      </c>
      <c r="C38" s="49">
        <v>-0.0001711871</v>
      </c>
      <c r="D38" s="49">
        <v>-2.117332E-05</v>
      </c>
      <c r="E38" s="49">
        <v>-0.0001014349</v>
      </c>
      <c r="F38" s="49">
        <v>0.0003630804</v>
      </c>
      <c r="G38" s="49">
        <v>0.0002474439</v>
      </c>
    </row>
    <row r="39" spans="1:7" ht="12.75">
      <c r="A39" t="s">
        <v>56</v>
      </c>
      <c r="B39" s="49">
        <v>0.0001075005</v>
      </c>
      <c r="C39" s="49">
        <v>-0.0001307111</v>
      </c>
      <c r="D39" s="49">
        <v>0.000101498</v>
      </c>
      <c r="E39" s="49">
        <v>-1.224182E-05</v>
      </c>
      <c r="F39" s="49">
        <v>-3.903615E-05</v>
      </c>
      <c r="G39" s="49">
        <v>0.0007739457</v>
      </c>
    </row>
    <row r="40" spans="2:7" ht="12.75">
      <c r="B40" t="s">
        <v>46</v>
      </c>
      <c r="C40">
        <v>-0.003759</v>
      </c>
      <c r="D40" t="s">
        <v>47</v>
      </c>
      <c r="E40">
        <v>3.117044</v>
      </c>
      <c r="F40" t="s">
        <v>48</v>
      </c>
      <c r="G40">
        <v>55.117588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0.0001545097235379315</v>
      </c>
      <c r="C50">
        <f>-0.017/(C7*C7+C22*C22)*(C21*C22+C6*C7)</f>
        <v>-0.0001711870414893501</v>
      </c>
      <c r="D50">
        <f>-0.017/(D7*D7+D22*D22)*(D21*D22+D6*D7)</f>
        <v>-2.1173325519825527E-05</v>
      </c>
      <c r="E50">
        <f>-0.017/(E7*E7+E22*E22)*(E21*E22+E6*E7)</f>
        <v>-0.00010143492077972214</v>
      </c>
      <c r="F50">
        <f>-0.017/(F7*F7+F22*F22)*(F21*F22+F6*F7)</f>
        <v>0.0003630804394059161</v>
      </c>
      <c r="G50">
        <f>(B50*B$4+C50*C$4+D50*D$4+E50*E$4+F50*F$4)/SUM(B$4:F$4)</f>
        <v>4.976562819034028E-08</v>
      </c>
    </row>
    <row r="51" spans="1:7" ht="12.75">
      <c r="A51" t="s">
        <v>59</v>
      </c>
      <c r="B51">
        <f>-0.017/(B7*B7+B22*B22)*(B21*B7-B6*B22)</f>
        <v>0.00010750054136496648</v>
      </c>
      <c r="C51">
        <f>-0.017/(C7*C7+C22*C22)*(C21*C7-C6*C22)</f>
        <v>-0.00013071114553453133</v>
      </c>
      <c r="D51">
        <f>-0.017/(D7*D7+D22*D22)*(D21*D7-D6*D22)</f>
        <v>0.00010149798596283534</v>
      </c>
      <c r="E51">
        <f>-0.017/(E7*E7+E22*E22)*(E21*E7-E6*E22)</f>
        <v>-1.224182008831523E-05</v>
      </c>
      <c r="F51">
        <f>-0.017/(F7*F7+F22*F22)*(F21*F7-F6*F22)</f>
        <v>-3.903614943293261E-05</v>
      </c>
      <c r="G51">
        <f>(B51*B$4+C51*C$4+D51*D$4+E51*E$4+F51*F$4)/SUM(B$4:F$4)</f>
        <v>4.345269199742145E-07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10000.038012370474</v>
      </c>
      <c r="C62">
        <f>C7+(2/0.017)*(C8*C50-C23*C51)</f>
        <v>9999.990135463522</v>
      </c>
      <c r="D62">
        <f>D7+(2/0.017)*(D8*D50-D23*D51)</f>
        <v>9999.991526910737</v>
      </c>
      <c r="E62">
        <f>E7+(2/0.017)*(E8*E50-E23*E51)</f>
        <v>9999.991553764636</v>
      </c>
      <c r="F62">
        <f>F7+(2/0.017)*(F8*F50-F23*F51)</f>
        <v>9999.88784551732</v>
      </c>
    </row>
    <row r="63" spans="1:6" ht="12.75">
      <c r="A63" t="s">
        <v>67</v>
      </c>
      <c r="B63">
        <f>B8+(3/0.017)*(B9*B50-B24*B51)</f>
        <v>2.5964691006081306</v>
      </c>
      <c r="C63">
        <f>C8+(3/0.017)*(C9*C50-C24*C51)</f>
        <v>0.9842520933387454</v>
      </c>
      <c r="D63">
        <f>D8+(3/0.017)*(D9*D50-D24*D51)</f>
        <v>1.302819827824466</v>
      </c>
      <c r="E63">
        <f>E8+(3/0.017)*(E9*E50-E24*E51)</f>
        <v>0.5988597345128084</v>
      </c>
      <c r="F63">
        <f>F8+(3/0.017)*(F9*F50-F24*F51)</f>
        <v>-3.3599609358034765</v>
      </c>
    </row>
    <row r="64" spans="1:6" ht="12.75">
      <c r="A64" t="s">
        <v>68</v>
      </c>
      <c r="B64">
        <f>B9+(4/0.017)*(B10*B50-B25*B51)</f>
        <v>-0.6183007645613386</v>
      </c>
      <c r="C64">
        <f>C9+(4/0.017)*(C10*C50-C25*C51)</f>
        <v>-0.06550642871510554</v>
      </c>
      <c r="D64">
        <f>D9+(4/0.017)*(D10*D50-D25*D51)</f>
        <v>-0.35448540572506454</v>
      </c>
      <c r="E64">
        <f>E9+(4/0.017)*(E10*E50-E25*E51)</f>
        <v>-0.0015498492086371933</v>
      </c>
      <c r="F64">
        <f>F9+(4/0.017)*(F10*F50-F25*F51)</f>
        <v>-0.6813488077059802</v>
      </c>
    </row>
    <row r="65" spans="1:6" ht="12.75">
      <c r="A65" t="s">
        <v>69</v>
      </c>
      <c r="B65">
        <f>B10+(5/0.017)*(B11*B50-B26*B51)</f>
        <v>-0.005236974812791263</v>
      </c>
      <c r="C65">
        <f>C10+(5/0.017)*(C11*C50-C26*C51)</f>
        <v>-0.6793993339629677</v>
      </c>
      <c r="D65">
        <f>D10+(5/0.017)*(D11*D50-D26*D51)</f>
        <v>-0.29789457412170106</v>
      </c>
      <c r="E65">
        <f>E10+(5/0.017)*(E11*E50-E26*E51)</f>
        <v>-0.19714006964785266</v>
      </c>
      <c r="F65">
        <f>F10+(5/0.017)*(F11*F50-F26*F51)</f>
        <v>-1.0631358819824464</v>
      </c>
    </row>
    <row r="66" spans="1:6" ht="12.75">
      <c r="A66" t="s">
        <v>70</v>
      </c>
      <c r="B66">
        <f>B11+(6/0.017)*(B12*B50-B27*B51)</f>
        <v>1.6625882395743705</v>
      </c>
      <c r="C66">
        <f>C11+(6/0.017)*(C12*C50-C27*C51)</f>
        <v>0.6193499334103454</v>
      </c>
      <c r="D66">
        <f>D11+(6/0.017)*(D12*D50-D27*D51)</f>
        <v>1.0812363503002935</v>
      </c>
      <c r="E66">
        <f>E11+(6/0.017)*(E12*E50-E27*E51)</f>
        <v>0.470266116797169</v>
      </c>
      <c r="F66">
        <f>F11+(6/0.017)*(F12*F50-F27*F51)</f>
        <v>12.978240769661621</v>
      </c>
    </row>
    <row r="67" spans="1:6" ht="12.75">
      <c r="A67" t="s">
        <v>71</v>
      </c>
      <c r="B67">
        <f>B12+(7/0.017)*(B13*B50-B28*B51)</f>
        <v>0.06600710793669128</v>
      </c>
      <c r="C67">
        <f>C12+(7/0.017)*(C13*C50-C28*C51)</f>
        <v>-0.5167060474666157</v>
      </c>
      <c r="D67">
        <f>D12+(7/0.017)*(D13*D50-D28*D51)</f>
        <v>-0.1903559678650147</v>
      </c>
      <c r="E67">
        <f>E12+(7/0.017)*(E13*E50-E28*E51)</f>
        <v>-0.16217516066991</v>
      </c>
      <c r="F67">
        <f>F12+(7/0.017)*(F13*F50-F28*F51)</f>
        <v>0.003619759980515783</v>
      </c>
    </row>
    <row r="68" spans="1:6" ht="12.75">
      <c r="A68" t="s">
        <v>72</v>
      </c>
      <c r="B68">
        <f>B13+(8/0.017)*(B14*B50-B29*B51)</f>
        <v>0.07522452128392391</v>
      </c>
      <c r="C68">
        <f>C13+(8/0.017)*(C14*C50-C29*C51)</f>
        <v>-0.11510321907799724</v>
      </c>
      <c r="D68">
        <f>D13+(8/0.017)*(D14*D50-D29*D51)</f>
        <v>-0.18972082446489377</v>
      </c>
      <c r="E68">
        <f>E13+(8/0.017)*(E14*E50-E29*E51)</f>
        <v>0.0063415962260527205</v>
      </c>
      <c r="F68">
        <f>F13+(8/0.017)*(F14*F50-F29*F51)</f>
        <v>-0.05049462122174907</v>
      </c>
    </row>
    <row r="69" spans="1:6" ht="12.75">
      <c r="A69" t="s">
        <v>73</v>
      </c>
      <c r="B69">
        <f>B14+(9/0.017)*(B15*B50-B30*B51)</f>
        <v>-0.10803295200223535</v>
      </c>
      <c r="C69">
        <f>C14+(9/0.017)*(C15*C50-C30*C51)</f>
        <v>-0.07578252139173121</v>
      </c>
      <c r="D69">
        <f>D14+(9/0.017)*(D15*D50-D30*D51)</f>
        <v>-0.010179613137258087</v>
      </c>
      <c r="E69">
        <f>E14+(9/0.017)*(E15*E50-E30*E51)</f>
        <v>0.0667886070866392</v>
      </c>
      <c r="F69">
        <f>F14+(9/0.017)*(F15*F50-F30*F51)</f>
        <v>-0.15908422373377268</v>
      </c>
    </row>
    <row r="70" spans="1:6" ht="12.75">
      <c r="A70" t="s">
        <v>74</v>
      </c>
      <c r="B70">
        <f>B15+(10/0.017)*(B16*B50-B31*B51)</f>
        <v>-0.431724957672212</v>
      </c>
      <c r="C70">
        <f>C15+(10/0.017)*(C16*C50-C31*C51)</f>
        <v>-0.23014301395977765</v>
      </c>
      <c r="D70">
        <f>D15+(10/0.017)*(D16*D50-D31*D51)</f>
        <v>-0.16903883624663107</v>
      </c>
      <c r="E70">
        <f>E15+(10/0.017)*(E16*E50-E31*E51)</f>
        <v>-0.23458781383680238</v>
      </c>
      <c r="F70">
        <f>F15+(10/0.017)*(F16*F50-F31*F51)</f>
        <v>-0.4278004549992552</v>
      </c>
    </row>
    <row r="71" spans="1:6" ht="12.75">
      <c r="A71" t="s">
        <v>75</v>
      </c>
      <c r="B71">
        <f>B16+(11/0.017)*(B17*B50-B32*B51)</f>
        <v>0.025965452643754255</v>
      </c>
      <c r="C71">
        <f>C16+(11/0.017)*(C17*C50-C32*C51)</f>
        <v>-0.0009023988623634706</v>
      </c>
      <c r="D71">
        <f>D16+(11/0.017)*(D17*D50-D32*D51)</f>
        <v>-0.016108083134090012</v>
      </c>
      <c r="E71">
        <f>E16+(11/0.017)*(E17*E50-E32*E51)</f>
        <v>-0.002426900036848345</v>
      </c>
      <c r="F71">
        <f>F16+(11/0.017)*(F17*F50-F32*F51)</f>
        <v>0.033783471221452956</v>
      </c>
    </row>
    <row r="72" spans="1:6" ht="12.75">
      <c r="A72" t="s">
        <v>76</v>
      </c>
      <c r="B72">
        <f>B17+(12/0.017)*(B18*B50-B33*B51)</f>
        <v>-0.031059489937851167</v>
      </c>
      <c r="C72">
        <f>C17+(12/0.017)*(C18*C50-C33*C51)</f>
        <v>-0.020792096823663102</v>
      </c>
      <c r="D72">
        <f>D17+(12/0.017)*(D18*D50-D33*D51)</f>
        <v>-0.021791727584350277</v>
      </c>
      <c r="E72">
        <f>E17+(12/0.017)*(E18*E50-E33*E51)</f>
        <v>-0.0037736883567334053</v>
      </c>
      <c r="F72">
        <f>F17+(12/0.017)*(F18*F50-F33*F51)</f>
        <v>-0.012114641352311939</v>
      </c>
    </row>
    <row r="73" spans="1:6" ht="12.75">
      <c r="A73" t="s">
        <v>77</v>
      </c>
      <c r="B73">
        <f>B18+(13/0.017)*(B19*B50-B34*B51)</f>
        <v>0.013536698124909718</v>
      </c>
      <c r="C73">
        <f>C18+(13/0.017)*(C19*C50-C34*C51)</f>
        <v>0.027084756073300426</v>
      </c>
      <c r="D73">
        <f>D18+(13/0.017)*(D19*D50-D34*D51)</f>
        <v>0.033912631878539774</v>
      </c>
      <c r="E73">
        <f>E18+(13/0.017)*(E19*E50-E34*E51)</f>
        <v>0.051902313395313954</v>
      </c>
      <c r="F73">
        <f>F18+(13/0.017)*(F19*F50-F34*F51)</f>
        <v>-0.008652728917131328</v>
      </c>
    </row>
    <row r="74" spans="1:6" ht="12.75">
      <c r="A74" t="s">
        <v>78</v>
      </c>
      <c r="B74">
        <f>B19+(14/0.017)*(B20*B50-B35*B51)</f>
        <v>-0.21562770367550865</v>
      </c>
      <c r="C74">
        <f>C19+(14/0.017)*(C20*C50-C35*C51)</f>
        <v>-0.20257137869653635</v>
      </c>
      <c r="D74">
        <f>D19+(14/0.017)*(D20*D50-D35*D51)</f>
        <v>-0.2020713969708442</v>
      </c>
      <c r="E74">
        <f>E19+(14/0.017)*(E20*E50-E35*E51)</f>
        <v>-0.19406406148490707</v>
      </c>
      <c r="F74">
        <f>F19+(14/0.017)*(F20*F50-F35*F51)</f>
        <v>-0.15640228794061556</v>
      </c>
    </row>
    <row r="75" spans="1:6" ht="12.75">
      <c r="A75" t="s">
        <v>79</v>
      </c>
      <c r="B75" s="49">
        <f>B20</f>
        <v>0.000235629</v>
      </c>
      <c r="C75" s="49">
        <f>C20</f>
        <v>0.005531917</v>
      </c>
      <c r="D75" s="49">
        <f>D20</f>
        <v>0.001289226</v>
      </c>
      <c r="E75" s="49">
        <f>E20</f>
        <v>0.002736831</v>
      </c>
      <c r="F75" s="49">
        <f>F20</f>
        <v>0.0008769006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124.97011185228034</v>
      </c>
      <c r="C82">
        <f>C22+(2/0.017)*(C8*C51+C23*C50)</f>
        <v>63.436160315200766</v>
      </c>
      <c r="D82">
        <f>D22+(2/0.017)*(D8*D51+D23*D50)</f>
        <v>-9.886737380152548</v>
      </c>
      <c r="E82">
        <f>E22+(2/0.017)*(E8*E51+E23*E50)</f>
        <v>-58.59150409432327</v>
      </c>
      <c r="F82">
        <f>F22+(2/0.017)*(F8*F51+F23*F50)</f>
        <v>-126.05143314256061</v>
      </c>
    </row>
    <row r="83" spans="1:6" ht="12.75">
      <c r="A83" t="s">
        <v>82</v>
      </c>
      <c r="B83">
        <f>B23+(3/0.017)*(B9*B51+B24*B50)</f>
        <v>0.7196260154439794</v>
      </c>
      <c r="C83">
        <f>C23+(3/0.017)*(C9*C51+C24*C50)</f>
        <v>0.5679491822787007</v>
      </c>
      <c r="D83">
        <f>D23+(3/0.017)*(D9*D51+D24*D50)</f>
        <v>0.41706407271530077</v>
      </c>
      <c r="E83">
        <f>E23+(3/0.017)*(E9*E51+E24*E50)</f>
        <v>-0.9591032722600341</v>
      </c>
      <c r="F83">
        <f>F23+(3/0.017)*(F9*F51+F24*F50)</f>
        <v>6.680805226967683</v>
      </c>
    </row>
    <row r="84" spans="1:6" ht="12.75">
      <c r="A84" t="s">
        <v>83</v>
      </c>
      <c r="B84">
        <f>B24+(4/0.017)*(B10*B51+B25*B50)</f>
        <v>-0.30109368175205087</v>
      </c>
      <c r="C84">
        <f>C24+(4/0.017)*(C10*C51+C25*C50)</f>
        <v>1.271575774285163</v>
      </c>
      <c r="D84">
        <f>D24+(4/0.017)*(D10*D51+D25*D50)</f>
        <v>1.9621329429654966</v>
      </c>
      <c r="E84">
        <f>E24+(4/0.017)*(E10*E51+E25*E50)</f>
        <v>1.550935989014131</v>
      </c>
      <c r="F84">
        <f>F24+(4/0.017)*(F10*F51+F25*F50)</f>
        <v>0.8722614608444674</v>
      </c>
    </row>
    <row r="85" spans="1:6" ht="12.75">
      <c r="A85" t="s">
        <v>84</v>
      </c>
      <c r="B85">
        <f>B25+(5/0.017)*(B11*B51+B26*B50)</f>
        <v>1.2057257165380741</v>
      </c>
      <c r="C85">
        <f>C25+(5/0.017)*(C11*C51+C26*C50)</f>
        <v>0.7989125932787261</v>
      </c>
      <c r="D85">
        <f>D25+(5/0.017)*(D11*D51+D26*D50)</f>
        <v>0.22121735724387392</v>
      </c>
      <c r="E85">
        <f>E25+(5/0.017)*(E11*E51+E26*E50)</f>
        <v>0.19512599063240693</v>
      </c>
      <c r="F85">
        <f>F25+(5/0.017)*(F11*F51+F26*F50)</f>
        <v>-1.1290051739714453</v>
      </c>
    </row>
    <row r="86" spans="1:6" ht="12.75">
      <c r="A86" t="s">
        <v>85</v>
      </c>
      <c r="B86">
        <f>B26+(6/0.017)*(B12*B51+B27*B50)</f>
        <v>1.0447189405524013</v>
      </c>
      <c r="C86">
        <f>C26+(6/0.017)*(C12*C51+C27*C50)</f>
        <v>0.5856690877569936</v>
      </c>
      <c r="D86">
        <f>D26+(6/0.017)*(D12*D51+D27*D50)</f>
        <v>0.23702555140532922</v>
      </c>
      <c r="E86">
        <f>E26+(6/0.017)*(E12*E51+E27*E50)</f>
        <v>0.5126163602823591</v>
      </c>
      <c r="F86">
        <f>F26+(6/0.017)*(F12*F51+F27*F50)</f>
        <v>1.6852155752910623</v>
      </c>
    </row>
    <row r="87" spans="1:6" ht="12.75">
      <c r="A87" t="s">
        <v>86</v>
      </c>
      <c r="B87">
        <f>B27+(7/0.017)*(B13*B51+B28*B50)</f>
        <v>0.0566199885868916</v>
      </c>
      <c r="C87">
        <f>C27+(7/0.017)*(C13*C51+C28*C50)</f>
        <v>-0.028725197040181255</v>
      </c>
      <c r="D87">
        <f>D27+(7/0.017)*(D13*D51+D28*D50)</f>
        <v>0.05038053062945309</v>
      </c>
      <c r="E87">
        <f>E27+(7/0.017)*(E13*E51+E28*E50)</f>
        <v>-0.6228498626073702</v>
      </c>
      <c r="F87">
        <f>F27+(7/0.017)*(F13*F51+F28*F50)</f>
        <v>0.17586566346915908</v>
      </c>
    </row>
    <row r="88" spans="1:6" ht="12.75">
      <c r="A88" t="s">
        <v>87</v>
      </c>
      <c r="B88">
        <f>B28+(8/0.017)*(B14*B51+B29*B50)</f>
        <v>0.13161341056854034</v>
      </c>
      <c r="C88">
        <f>C28+(8/0.017)*(C14*C51+C29*C50)</f>
        <v>0.0789465179094116</v>
      </c>
      <c r="D88">
        <f>D28+(8/0.017)*(D14*D51+D29*D50)</f>
        <v>0.1298155660609847</v>
      </c>
      <c r="E88">
        <f>E28+(8/0.017)*(E14*E51+E29*E50)</f>
        <v>-0.06873185134813435</v>
      </c>
      <c r="F88">
        <f>F28+(8/0.017)*(F14*F51+F29*F50)</f>
        <v>0.14025883009674728</v>
      </c>
    </row>
    <row r="89" spans="1:6" ht="12.75">
      <c r="A89" t="s">
        <v>88</v>
      </c>
      <c r="B89">
        <f>B29+(9/0.017)*(B15*B51+B30*B50)</f>
        <v>0.059383614054921215</v>
      </c>
      <c r="C89">
        <f>C29+(9/0.017)*(C15*C51+C30*C50)</f>
        <v>-0.1619924326833351</v>
      </c>
      <c r="D89">
        <f>D29+(9/0.017)*(D15*D51+D30*D50)</f>
        <v>-0.07412865701814904</v>
      </c>
      <c r="E89">
        <f>E29+(9/0.017)*(E15*E51+E30*E50)</f>
        <v>0.023952971863989835</v>
      </c>
      <c r="F89">
        <f>F29+(9/0.017)*(F15*F51+F30*F50)</f>
        <v>0.003414548311175103</v>
      </c>
    </row>
    <row r="90" spans="1:6" ht="12.75">
      <c r="A90" t="s">
        <v>89</v>
      </c>
      <c r="B90">
        <f>B30+(10/0.017)*(B16*B51+B31*B50)</f>
        <v>0.0372352625969369</v>
      </c>
      <c r="C90">
        <f>C30+(10/0.017)*(C16*C51+C31*C50)</f>
        <v>-0.04555455089278317</v>
      </c>
      <c r="D90">
        <f>D30+(10/0.017)*(D16*D51+D31*D50)</f>
        <v>-0.018808470278875992</v>
      </c>
      <c r="E90">
        <f>E30+(10/0.017)*(E16*E51+E31*E50)</f>
        <v>0.024934019505040924</v>
      </c>
      <c r="F90">
        <f>F30+(10/0.017)*(F16*F51+F31*F50)</f>
        <v>0.26829454421220705</v>
      </c>
    </row>
    <row r="91" spans="1:6" ht="12.75">
      <c r="A91" t="s">
        <v>90</v>
      </c>
      <c r="B91">
        <f>B31+(11/0.017)*(B17*B51+B32*B50)</f>
        <v>-0.005856920529497136</v>
      </c>
      <c r="C91">
        <f>C31+(11/0.017)*(C17*C51+C32*C50)</f>
        <v>-0.055210912353847445</v>
      </c>
      <c r="D91">
        <f>D31+(11/0.017)*(D17*D51+D32*D50)</f>
        <v>-0.030335227012174653</v>
      </c>
      <c r="E91">
        <f>E31+(11/0.017)*(E17*E51+E32*E50)</f>
        <v>-0.04404365000459256</v>
      </c>
      <c r="F91">
        <f>F31+(11/0.017)*(F17*F51+F32*F50)</f>
        <v>0.027247471066042174</v>
      </c>
    </row>
    <row r="92" spans="1:6" ht="12.75">
      <c r="A92" t="s">
        <v>91</v>
      </c>
      <c r="B92">
        <f>B32+(12/0.017)*(B18*B51+B33*B50)</f>
        <v>0.047444076014862994</v>
      </c>
      <c r="C92">
        <f>C32+(12/0.017)*(C18*C51+C33*C50)</f>
        <v>0.007934048434315874</v>
      </c>
      <c r="D92">
        <f>D32+(12/0.017)*(D18*D51+D33*D50)</f>
        <v>0.03377107524802984</v>
      </c>
      <c r="E92">
        <f>E32+(12/0.017)*(E18*E51+E33*E50)</f>
        <v>-0.00010902354164157683</v>
      </c>
      <c r="F92">
        <f>F32+(12/0.017)*(F18*F51+F33*F50)</f>
        <v>0.04898528958438874</v>
      </c>
    </row>
    <row r="93" spans="1:6" ht="12.75">
      <c r="A93" t="s">
        <v>92</v>
      </c>
      <c r="B93">
        <f>B33+(13/0.017)*(B19*B51+B34*B50)</f>
        <v>0.08341080208709171</v>
      </c>
      <c r="C93">
        <f>C33+(13/0.017)*(C19*C51+C34*C50)</f>
        <v>0.06711273232783219</v>
      </c>
      <c r="D93">
        <f>D33+(13/0.017)*(D19*D51+D34*D50)</f>
        <v>0.07796216562359826</v>
      </c>
      <c r="E93">
        <f>E33+(13/0.017)*(E19*E51+E34*E50)</f>
        <v>0.06482624269064631</v>
      </c>
      <c r="F93">
        <f>F33+(13/0.017)*(F19*F51+F34*F50)</f>
        <v>0.05668747568031628</v>
      </c>
    </row>
    <row r="94" spans="1:6" ht="12.75">
      <c r="A94" t="s">
        <v>93</v>
      </c>
      <c r="B94">
        <f>B34+(14/0.017)*(B20*B51+B35*B50)</f>
        <v>-0.012617754861875921</v>
      </c>
      <c r="C94">
        <f>C34+(14/0.017)*(C20*C51+C35*C50)</f>
        <v>-0.01258587778638089</v>
      </c>
      <c r="D94">
        <f>D34+(14/0.017)*(D20*D51+D35*D50)</f>
        <v>0.004405691197207567</v>
      </c>
      <c r="E94">
        <f>E34+(14/0.017)*(E20*E51+E35*E50)</f>
        <v>0.018986191483699677</v>
      </c>
      <c r="F94">
        <f>F34+(14/0.017)*(F20*F51+F35*F50)</f>
        <v>-0.012842998720147897</v>
      </c>
    </row>
    <row r="95" spans="1:6" ht="12.75">
      <c r="A95" t="s">
        <v>94</v>
      </c>
      <c r="B95" s="49">
        <f>B35</f>
        <v>0.002097438</v>
      </c>
      <c r="C95" s="49">
        <f>C35</f>
        <v>-0.002528718</v>
      </c>
      <c r="D95" s="49">
        <f>D35</f>
        <v>-0.003990869</v>
      </c>
      <c r="E95" s="49">
        <f>E35</f>
        <v>0.002892299</v>
      </c>
      <c r="F95" s="49">
        <f>F35</f>
        <v>0.008156558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2.59645923085111</v>
      </c>
      <c r="C103">
        <f>C63*10000/C62</f>
        <v>0.9842530642587709</v>
      </c>
      <c r="D103">
        <f>D63*10000/D62</f>
        <v>1.302820931716271</v>
      </c>
      <c r="E103">
        <f>E63*10000/E62</f>
        <v>0.5988602403242624</v>
      </c>
      <c r="F103">
        <f>F63*10000/F62</f>
        <v>-3.3599986196941765</v>
      </c>
      <c r="G103">
        <f>AVERAGE(C103:E103)</f>
        <v>0.9619780787664348</v>
      </c>
      <c r="H103">
        <f>STDEV(C103:E103)</f>
        <v>0.3525085743500311</v>
      </c>
      <c r="I103">
        <f>(B103*B4+C103*C4+D103*D4+E103*E4+F103*F4)/SUM(B4:F4)</f>
        <v>0.6242873726249852</v>
      </c>
      <c r="K103">
        <f>(LN(H103)+LN(H123))/2-LN(K114*K115^3)</f>
        <v>-4.486189122856664</v>
      </c>
    </row>
    <row r="104" spans="1:11" ht="12.75">
      <c r="A104" t="s">
        <v>68</v>
      </c>
      <c r="B104">
        <f>B64*10000/B62</f>
        <v>-0.6182984142625</v>
      </c>
      <c r="C104">
        <f>C64*10000/C62</f>
        <v>-0.06550649333422484</v>
      </c>
      <c r="D104">
        <f>D64*10000/D62</f>
        <v>-0.35448570608396757</v>
      </c>
      <c r="E104">
        <f>E64*10000/E62</f>
        <v>-0.0015498505176774185</v>
      </c>
      <c r="F104">
        <f>F64*10000/F62</f>
        <v>-0.6813564494239908</v>
      </c>
      <c r="G104">
        <f>AVERAGE(C104:E104)</f>
        <v>-0.14051401664528995</v>
      </c>
      <c r="H104">
        <f>STDEV(C104:E104)</f>
        <v>0.18804394686089282</v>
      </c>
      <c r="I104">
        <f>(B104*B4+C104*C4+D104*D4+E104*E4+F104*F4)/SUM(B4:F4)</f>
        <v>-0.2818265042789324</v>
      </c>
      <c r="K104">
        <f>(LN(H104)+LN(H124))/2-LN(K114*K115^4)</f>
        <v>-4.651459986161977</v>
      </c>
    </row>
    <row r="105" spans="1:11" ht="12.75">
      <c r="A105" t="s">
        <v>69</v>
      </c>
      <c r="B105">
        <f>B65*10000/B62</f>
        <v>-0.0052369549058842585</v>
      </c>
      <c r="C105">
        <f>C65*10000/C62</f>
        <v>-0.6794000041595801</v>
      </c>
      <c r="D105">
        <f>D65*10000/D62</f>
        <v>-0.29789482653064664</v>
      </c>
      <c r="E105">
        <f>E65*10000/E62</f>
        <v>-0.1971402361571361</v>
      </c>
      <c r="F105">
        <f>F65*10000/F62</f>
        <v>-1.063147805661662</v>
      </c>
      <c r="G105">
        <f>AVERAGE(C105:E105)</f>
        <v>-0.39147835561578764</v>
      </c>
      <c r="H105">
        <f>STDEV(C105:E105)</f>
        <v>0.25438559048315773</v>
      </c>
      <c r="I105">
        <f>(B105*B4+C105*C4+D105*D4+E105*E4+F105*F4)/SUM(B4:F4)</f>
        <v>-0.4247613038440904</v>
      </c>
      <c r="K105">
        <f>(LN(H105)+LN(H125))/2-LN(K114*K115^5)</f>
        <v>-3.91785277699653</v>
      </c>
    </row>
    <row r="106" spans="1:11" ht="12.75">
      <c r="A106" t="s">
        <v>70</v>
      </c>
      <c r="B106">
        <f>B66*10000/B62</f>
        <v>1.662581919706383</v>
      </c>
      <c r="C106">
        <f>C66*10000/C62</f>
        <v>0.6193505443709492</v>
      </c>
      <c r="D106">
        <f>D66*10000/D62</f>
        <v>1.0812372664422807</v>
      </c>
      <c r="E106">
        <f>E66*10000/E62</f>
        <v>0.4702665139953351</v>
      </c>
      <c r="F106">
        <f>F66*10000/F62</f>
        <v>12.978386328082086</v>
      </c>
      <c r="G106">
        <f>AVERAGE(C106:E106)</f>
        <v>0.7236181082695218</v>
      </c>
      <c r="H106">
        <f>STDEV(C106:E106)</f>
        <v>0.3185515794143919</v>
      </c>
      <c r="I106">
        <f>(B106*B4+C106*C4+D106*D4+E106*E4+F106*F4)/SUM(B4:F4)</f>
        <v>2.4902920954700334</v>
      </c>
      <c r="K106">
        <f>(LN(H106)+LN(H126))/2-LN(K114*K115^6)</f>
        <v>-3.5233720249581912</v>
      </c>
    </row>
    <row r="107" spans="1:11" ht="12.75">
      <c r="A107" t="s">
        <v>71</v>
      </c>
      <c r="B107">
        <f>B67*10000/B62</f>
        <v>0.06600685702898094</v>
      </c>
      <c r="C107">
        <f>C67*10000/C62</f>
        <v>-0.5167065571736839</v>
      </c>
      <c r="D107">
        <f>D67*10000/D62</f>
        <v>-0.19035612915546213</v>
      </c>
      <c r="E107">
        <f>E67*10000/E62</f>
        <v>-0.1621752976469834</v>
      </c>
      <c r="F107">
        <f>F67*10000/F62</f>
        <v>0.003619800578201908</v>
      </c>
      <c r="G107">
        <f>AVERAGE(C107:E107)</f>
        <v>-0.2897459946587098</v>
      </c>
      <c r="H107">
        <f>STDEV(C107:E107)</f>
        <v>0.19705801815445717</v>
      </c>
      <c r="I107">
        <f>(B107*B4+C107*C4+D107*D4+E107*E4+F107*F4)/SUM(B4:F4)</f>
        <v>-0.1990688769194504</v>
      </c>
      <c r="K107">
        <f>(LN(H107)+LN(H127))/2-LN(K114*K115^7)</f>
        <v>-2.8252827347567826</v>
      </c>
    </row>
    <row r="108" spans="1:9" ht="12.75">
      <c r="A108" t="s">
        <v>72</v>
      </c>
      <c r="B108">
        <f>B68*10000/B62</f>
        <v>0.07522423533877368</v>
      </c>
      <c r="C108">
        <f>C68*10000/C62</f>
        <v>-0.11510333262209957</v>
      </c>
      <c r="D108">
        <f>D68*10000/D62</f>
        <v>-0.18972098521717806</v>
      </c>
      <c r="E108">
        <f>E68*10000/E62</f>
        <v>0.006341601582318676</v>
      </c>
      <c r="F108">
        <f>F68*10000/F62</f>
        <v>-0.050495187547912795</v>
      </c>
      <c r="G108">
        <f>AVERAGE(C108:E108)</f>
        <v>-0.09949423875231966</v>
      </c>
      <c r="H108">
        <f>STDEV(C108:E108)</f>
        <v>0.09895891745671152</v>
      </c>
      <c r="I108">
        <f>(B108*B4+C108*C4+D108*D4+E108*E4+F108*F4)/SUM(B4:F4)</f>
        <v>-0.06760101088304742</v>
      </c>
    </row>
    <row r="109" spans="1:9" ht="12.75">
      <c r="A109" t="s">
        <v>73</v>
      </c>
      <c r="B109">
        <f>B69*10000/B62</f>
        <v>-0.10803254134493687</v>
      </c>
      <c r="C109">
        <f>C69*10000/C62</f>
        <v>-0.07578259614774963</v>
      </c>
      <c r="D109">
        <f>D69*10000/D62</f>
        <v>-0.010179621762542473</v>
      </c>
      <c r="E109">
        <f>E69*10000/E62</f>
        <v>0.06678866349791635</v>
      </c>
      <c r="F109">
        <f>F69*10000/F62</f>
        <v>-0.15908600795466507</v>
      </c>
      <c r="G109">
        <f>AVERAGE(C109:E109)</f>
        <v>-0.006391184804125251</v>
      </c>
      <c r="H109">
        <f>STDEV(C109:E109)</f>
        <v>0.07136109030962813</v>
      </c>
      <c r="I109">
        <f>(B109*B4+C109*C4+D109*D4+E109*E4+F109*F4)/SUM(B4:F4)</f>
        <v>-0.041463366725422716</v>
      </c>
    </row>
    <row r="110" spans="1:11" ht="12.75">
      <c r="A110" t="s">
        <v>74</v>
      </c>
      <c r="B110">
        <f>B70*10000/B62</f>
        <v>-0.4317233165895467</v>
      </c>
      <c r="C110">
        <f>C70*10000/C62</f>
        <v>-0.23014324098541722</v>
      </c>
      <c r="D110">
        <f>D70*10000/D62</f>
        <v>-0.1690389794748673</v>
      </c>
      <c r="E110">
        <f>E70*10000/E62</f>
        <v>-0.23458801197535867</v>
      </c>
      <c r="F110">
        <f>F70*10000/F62</f>
        <v>-0.4278052530269393</v>
      </c>
      <c r="G110">
        <f>AVERAGE(C110:E110)</f>
        <v>-0.21125674414521436</v>
      </c>
      <c r="H110">
        <f>STDEV(C110:E110)</f>
        <v>0.03662913782235214</v>
      </c>
      <c r="I110">
        <f>(B110*B4+C110*C4+D110*D4+E110*E4+F110*F4)/SUM(B4:F4)</f>
        <v>-0.2720800128855975</v>
      </c>
      <c r="K110">
        <f>EXP(AVERAGE(K103:K107))</f>
        <v>0.020633664682849197</v>
      </c>
    </row>
    <row r="111" spans="1:9" ht="12.75">
      <c r="A111" t="s">
        <v>75</v>
      </c>
      <c r="B111">
        <f>B71*10000/B62</f>
        <v>0.025965353943288895</v>
      </c>
      <c r="C111">
        <f>C71*10000/C62</f>
        <v>-0.0009023997525389983</v>
      </c>
      <c r="D111">
        <f>D71*10000/D62</f>
        <v>-0.0161080967826242</v>
      </c>
      <c r="E111">
        <f>E71*10000/E62</f>
        <v>-0.002426902086666968</v>
      </c>
      <c r="F111">
        <f>F71*10000/F62</f>
        <v>0.0337838501224763</v>
      </c>
      <c r="G111">
        <f>AVERAGE(C111:E111)</f>
        <v>-0.0064791328739433884</v>
      </c>
      <c r="H111">
        <f>STDEV(C111:E111)</f>
        <v>0.008373693110432137</v>
      </c>
      <c r="I111">
        <f>(B111*B4+C111*C4+D111*D4+E111*E4+F111*F4)/SUM(B4:F4)</f>
        <v>0.003588884736715425</v>
      </c>
    </row>
    <row r="112" spans="1:9" ht="12.75">
      <c r="A112" t="s">
        <v>76</v>
      </c>
      <c r="B112">
        <f>B72*10000/B62</f>
        <v>-0.031059371873816133</v>
      </c>
      <c r="C112">
        <f>C72*10000/C62</f>
        <v>-0.02079211733412309</v>
      </c>
      <c r="D112">
        <f>D72*10000/D62</f>
        <v>-0.021791746048691225</v>
      </c>
      <c r="E112">
        <f>E72*10000/E62</f>
        <v>-0.0037736915440821027</v>
      </c>
      <c r="F112">
        <f>F72*10000/F62</f>
        <v>-0.012114777224969184</v>
      </c>
      <c r="G112">
        <f>AVERAGE(C112:E112)</f>
        <v>-0.015452518308965471</v>
      </c>
      <c r="H112">
        <f>STDEV(C112:E112)</f>
        <v>0.010126502868456832</v>
      </c>
      <c r="I112">
        <f>(B112*B4+C112*C4+D112*D4+E112*E4+F112*F4)/SUM(B4:F4)</f>
        <v>-0.017274137800696334</v>
      </c>
    </row>
    <row r="113" spans="1:9" ht="12.75">
      <c r="A113" t="s">
        <v>77</v>
      </c>
      <c r="B113">
        <f>B73*10000/B62</f>
        <v>0.0135366466689069</v>
      </c>
      <c r="C113">
        <f>C73*10000/C62</f>
        <v>0.02708478279118321</v>
      </c>
      <c r="D113">
        <f>D73*10000/D62</f>
        <v>0.03391266061303983</v>
      </c>
      <c r="E113">
        <f>E73*10000/E62</f>
        <v>0.05190235723326647</v>
      </c>
      <c r="F113">
        <f>F73*10000/F62</f>
        <v>-0.008652825962453281</v>
      </c>
      <c r="G113">
        <f>AVERAGE(C113:E113)</f>
        <v>0.03763326687916317</v>
      </c>
      <c r="H113">
        <f>STDEV(C113:E113)</f>
        <v>0.012820303566519918</v>
      </c>
      <c r="I113">
        <f>(B113*B4+C113*C4+D113*D4+E113*E4+F113*F4)/SUM(B4:F4)</f>
        <v>0.027976883845405837</v>
      </c>
    </row>
    <row r="114" spans="1:11" ht="12.75">
      <c r="A114" t="s">
        <v>78</v>
      </c>
      <c r="B114">
        <f>B74*10000/B62</f>
        <v>-0.21562688402660868</v>
      </c>
      <c r="C114">
        <f>C74*10000/C62</f>
        <v>-0.20257157852400892</v>
      </c>
      <c r="D114">
        <f>D74*10000/D62</f>
        <v>-0.20207156818788768</v>
      </c>
      <c r="E114">
        <f>E74*10000/E62</f>
        <v>-0.19406422539611942</v>
      </c>
      <c r="F114">
        <f>F74*10000/F62</f>
        <v>-0.15640404208205844</v>
      </c>
      <c r="G114">
        <f>AVERAGE(C114:E114)</f>
        <v>-0.19956912403600535</v>
      </c>
      <c r="H114">
        <f>STDEV(C114:E114)</f>
        <v>0.00477393279808382</v>
      </c>
      <c r="I114">
        <f>(B114*B4+C114*C4+D114*D4+E114*E4+F114*F4)/SUM(B4:F4)</f>
        <v>-0.1961578710502929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0.00023562810432172044</v>
      </c>
      <c r="C115">
        <f>C75*10000/C62</f>
        <v>0.005531922456985087</v>
      </c>
      <c r="D115">
        <f>D75*10000/D62</f>
        <v>0.0012892270923736235</v>
      </c>
      <c r="E115">
        <f>E75*10000/E62</f>
        <v>0.00273683331159383</v>
      </c>
      <c r="F115">
        <f>F75*10000/F62</f>
        <v>0.0008769104349436187</v>
      </c>
      <c r="G115">
        <f>AVERAGE(C115:E115)</f>
        <v>0.00318599428698418</v>
      </c>
      <c r="H115">
        <f>STDEV(C115:E115)</f>
        <v>0.0021567162946442703</v>
      </c>
      <c r="I115">
        <f>(B115*B4+C115*C4+D115*D4+E115*E4+F115*F4)/SUM(B4:F4)</f>
        <v>0.002450531982660968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124.96963681306707</v>
      </c>
      <c r="C122">
        <f>C82*10000/C62</f>
        <v>63.43622289209424</v>
      </c>
      <c r="D122">
        <f>D82*10000/D62</f>
        <v>-9.88674575728048</v>
      </c>
      <c r="E122">
        <f>E82*10000/E62</f>
        <v>-58.59155358212846</v>
      </c>
      <c r="F122">
        <f>F82*10000/F62</f>
        <v>-126.05284688174385</v>
      </c>
      <c r="G122">
        <f>AVERAGE(C122:E122)</f>
        <v>-1.6806921491048996</v>
      </c>
      <c r="H122">
        <f>STDEV(C122:E122)</f>
        <v>61.426370922234234</v>
      </c>
      <c r="I122">
        <f>(B122*B4+C122*C4+D122*D4+E122*E4+F122*F4)/SUM(B4:F4)</f>
        <v>0.16278982309833923</v>
      </c>
    </row>
    <row r="123" spans="1:9" ht="12.75">
      <c r="A123" t="s">
        <v>82</v>
      </c>
      <c r="B123">
        <f>B83*10000/B62</f>
        <v>0.7196232799853073</v>
      </c>
      <c r="C123">
        <f>C83*10000/C62</f>
        <v>0.567949742534796</v>
      </c>
      <c r="D123">
        <f>D83*10000/D62</f>
        <v>0.4170644260977119</v>
      </c>
      <c r="E123">
        <f>E83*10000/E62</f>
        <v>-0.9591040823419159</v>
      </c>
      <c r="F123">
        <f>F83*10000/F62</f>
        <v>6.680880156033458</v>
      </c>
      <c r="G123">
        <f>AVERAGE(C123:E123)</f>
        <v>0.00863669543019733</v>
      </c>
      <c r="H123">
        <f>STDEV(C123:E123)</f>
        <v>0.841476829390632</v>
      </c>
      <c r="I123">
        <f>(B123*B4+C123*C4+D123*D4+E123*E4+F123*F4)/SUM(B4:F4)</f>
        <v>0.9995123777248834</v>
      </c>
    </row>
    <row r="124" spans="1:9" ht="12.75">
      <c r="A124" t="s">
        <v>83</v>
      </c>
      <c r="B124">
        <f>B84*10000/B62</f>
        <v>-0.30109253722794366</v>
      </c>
      <c r="C124">
        <f>C84*10000/C62</f>
        <v>1.2715770286369614</v>
      </c>
      <c r="D124">
        <f>D84*10000/D62</f>
        <v>1.9621346054996625</v>
      </c>
      <c r="E124">
        <f>E84*10000/E62</f>
        <v>1.5509372989722772</v>
      </c>
      <c r="F124">
        <f>F84*10000/F62</f>
        <v>0.8722712437574774</v>
      </c>
      <c r="G124">
        <f>AVERAGE(C124:E124)</f>
        <v>1.594882977702967</v>
      </c>
      <c r="H124">
        <f>STDEV(C124:E124)</f>
        <v>0.3473699162995358</v>
      </c>
      <c r="I124">
        <f>(B124*B4+C124*C4+D124*D4+E124*E4+F124*F4)/SUM(B4:F4)</f>
        <v>1.2234332119207503</v>
      </c>
    </row>
    <row r="125" spans="1:9" ht="12.75">
      <c r="A125" t="s">
        <v>84</v>
      </c>
      <c r="B125">
        <f>B85*10000/B62</f>
        <v>1.2057211333062332</v>
      </c>
      <c r="C125">
        <f>C85*10000/C62</f>
        <v>0.7989133813697454</v>
      </c>
      <c r="D125">
        <f>D85*10000/D62</f>
        <v>0.22121754468347418</v>
      </c>
      <c r="E125">
        <f>E85*10000/E62</f>
        <v>0.1951261554405504</v>
      </c>
      <c r="F125">
        <f>F85*10000/F62</f>
        <v>-1.1290178364125831</v>
      </c>
      <c r="G125">
        <f>AVERAGE(C125:E125)</f>
        <v>0.40508569383125664</v>
      </c>
      <c r="H125">
        <f>STDEV(C125:E125)</f>
        <v>0.34131418920415774</v>
      </c>
      <c r="I125">
        <f>(B125*B4+C125*C4+D125*D4+E125*E4+F125*F4)/SUM(B4:F4)</f>
        <v>0.31725210075139026</v>
      </c>
    </row>
    <row r="126" spans="1:9" ht="12.75">
      <c r="A126" t="s">
        <v>85</v>
      </c>
      <c r="B126">
        <f>B86*10000/B62</f>
        <v>1.0447149693431559</v>
      </c>
      <c r="C126">
        <f>C86*10000/C62</f>
        <v>0.5856696654929715</v>
      </c>
      <c r="D126">
        <f>D86*10000/D62</f>
        <v>0.23702575223936487</v>
      </c>
      <c r="E126">
        <f>E86*10000/E62</f>
        <v>0.5126167932505679</v>
      </c>
      <c r="F126">
        <f>F86*10000/F62</f>
        <v>1.6852344759511466</v>
      </c>
      <c r="G126">
        <f>AVERAGE(C126:E126)</f>
        <v>0.4451040703276347</v>
      </c>
      <c r="H126">
        <f>STDEV(C126:E126)</f>
        <v>0.18386576728567142</v>
      </c>
      <c r="I126">
        <f>(B126*B4+C126*C4+D126*D4+E126*E4+F126*F4)/SUM(B4:F4)</f>
        <v>0.6971650111016534</v>
      </c>
    </row>
    <row r="127" spans="1:9" ht="12.75">
      <c r="A127" t="s">
        <v>86</v>
      </c>
      <c r="B127">
        <f>B87*10000/B62</f>
        <v>0.05661977336171148</v>
      </c>
      <c r="C127">
        <f>C87*10000/C62</f>
        <v>-0.028725225376284615</v>
      </c>
      <c r="D127">
        <f>D87*10000/D62</f>
        <v>0.05038057331736257</v>
      </c>
      <c r="E127">
        <f>E87*10000/E62</f>
        <v>-0.6228503886814681</v>
      </c>
      <c r="F127">
        <f>F87*10000/F62</f>
        <v>0.17586763590353158</v>
      </c>
      <c r="G127">
        <f>AVERAGE(C127:E127)</f>
        <v>-0.2003983469134634</v>
      </c>
      <c r="H127">
        <f>STDEV(C127:E127)</f>
        <v>0.367986042591573</v>
      </c>
      <c r="I127">
        <f>(B127*B4+C127*C4+D127*D4+E127*E4+F127*F4)/SUM(B4:F4)</f>
        <v>-0.11303798892660262</v>
      </c>
    </row>
    <row r="128" spans="1:9" ht="12.75">
      <c r="A128" t="s">
        <v>87</v>
      </c>
      <c r="B128">
        <f>B88*10000/B62</f>
        <v>0.13161291027666988</v>
      </c>
      <c r="C128">
        <f>C88*10000/C62</f>
        <v>0.07894659578656898</v>
      </c>
      <c r="D128">
        <f>D88*10000/D62</f>
        <v>0.1298156760549658</v>
      </c>
      <c r="E128">
        <f>E88*10000/E62</f>
        <v>-0.06873190940072274</v>
      </c>
      <c r="F128">
        <f>F88*10000/F62</f>
        <v>0.1402604031800432</v>
      </c>
      <c r="G128">
        <f>AVERAGE(C128:E128)</f>
        <v>0.04667678748027068</v>
      </c>
      <c r="H128">
        <f>STDEV(C128:E128)</f>
        <v>0.1031323970373273</v>
      </c>
      <c r="I128">
        <f>(B128*B4+C128*C4+D128*D4+E128*E4+F128*F4)/SUM(B4:F4)</f>
        <v>0.07145424065594627</v>
      </c>
    </row>
    <row r="129" spans="1:9" ht="12.75">
      <c r="A129" t="s">
        <v>88</v>
      </c>
      <c r="B129">
        <f>B89*10000/B62</f>
        <v>0.059383388324585513</v>
      </c>
      <c r="C129">
        <f>C89*10000/C62</f>
        <v>-0.16199259248151887</v>
      </c>
      <c r="D129">
        <f>D89*10000/D62</f>
        <v>-0.07412871982807503</v>
      </c>
      <c r="E129">
        <f>E89*10000/E62</f>
        <v>0.023952992095250723</v>
      </c>
      <c r="F129">
        <f>F89*10000/F62</f>
        <v>0.0034145866072945535</v>
      </c>
      <c r="G129">
        <f>AVERAGE(C129:E129)</f>
        <v>-0.07072277340478106</v>
      </c>
      <c r="H129">
        <f>STDEV(C129:E129)</f>
        <v>0.09301957030204938</v>
      </c>
      <c r="I129">
        <f>(B129*B4+C129*C4+D129*D4+E129*E4+F129*F4)/SUM(B4:F4)</f>
        <v>-0.04196831903891038</v>
      </c>
    </row>
    <row r="130" spans="1:9" ht="12.75">
      <c r="A130" t="s">
        <v>89</v>
      </c>
      <c r="B130">
        <f>B90*10000/B62</f>
        <v>0.03723512105741527</v>
      </c>
      <c r="C130">
        <f>C90*10000/C62</f>
        <v>-0.0455545958302804</v>
      </c>
      <c r="D130">
        <f>D90*10000/D62</f>
        <v>-0.018808486215474252</v>
      </c>
      <c r="E130">
        <f>E90*10000/E62</f>
        <v>0.024934040564918443</v>
      </c>
      <c r="F130">
        <f>F90*10000/F62</f>
        <v>0.2682975532895364</v>
      </c>
      <c r="G130">
        <f>AVERAGE(C130:E130)</f>
        <v>-0.013143013826945403</v>
      </c>
      <c r="H130">
        <f>STDEV(C130:E130)</f>
        <v>0.03558419801333908</v>
      </c>
      <c r="I130">
        <f>(B130*B4+C130*C4+D130*D4+E130*E4+F130*F4)/SUM(B4:F4)</f>
        <v>0.03161468711118531</v>
      </c>
    </row>
    <row r="131" spans="1:9" ht="12.75">
      <c r="A131" t="s">
        <v>90</v>
      </c>
      <c r="B131">
        <f>B91*10000/B62</f>
        <v>-0.005856898266038464</v>
      </c>
      <c r="C131">
        <f>C91*10000/C62</f>
        <v>-0.05521096681690706</v>
      </c>
      <c r="D131">
        <f>D91*10000/D62</f>
        <v>-0.03033525271550506</v>
      </c>
      <c r="E131">
        <f>E91*10000/E62</f>
        <v>-0.0440436872049274</v>
      </c>
      <c r="F131">
        <f>F91*10000/F62</f>
        <v>0.027247776662071746</v>
      </c>
      <c r="G131">
        <f>AVERAGE(C131:E131)</f>
        <v>-0.04319663557911318</v>
      </c>
      <c r="H131">
        <f>STDEV(C131:E131)</f>
        <v>0.012459470709314593</v>
      </c>
      <c r="I131">
        <f>(B131*B4+C131*C4+D131*D4+E131*E4+F131*F4)/SUM(B4:F4)</f>
        <v>-0.02840397315958759</v>
      </c>
    </row>
    <row r="132" spans="1:9" ht="12.75">
      <c r="A132" t="s">
        <v>91</v>
      </c>
      <c r="B132">
        <f>B92*10000/B62</f>
        <v>0.0474438956693691</v>
      </c>
      <c r="C132">
        <f>C92*10000/C62</f>
        <v>0.007934056260894613</v>
      </c>
      <c r="D132">
        <f>D92*10000/D62</f>
        <v>0.03377110386258759</v>
      </c>
      <c r="E132">
        <f>E92*10000/E62</f>
        <v>-0.00010902363372550391</v>
      </c>
      <c r="F132">
        <f>F92*10000/F62</f>
        <v>0.04898583898253171</v>
      </c>
      <c r="G132">
        <f>AVERAGE(C132:E132)</f>
        <v>0.0138653788299189</v>
      </c>
      <c r="H132">
        <f>STDEV(C132:E132)</f>
        <v>0.017701728739164722</v>
      </c>
      <c r="I132">
        <f>(B132*B4+C132*C4+D132*D4+E132*E4+F132*F4)/SUM(B4:F4)</f>
        <v>0.02341200874231168</v>
      </c>
    </row>
    <row r="133" spans="1:9" ht="12.75">
      <c r="A133" t="s">
        <v>92</v>
      </c>
      <c r="B133">
        <f>B93*10000/B62</f>
        <v>0.0834104850240659</v>
      </c>
      <c r="C133">
        <f>C93*10000/C62</f>
        <v>0.06711279853149711</v>
      </c>
      <c r="D133">
        <f>D93*10000/D62</f>
        <v>0.07796223168169307</v>
      </c>
      <c r="E133">
        <f>E93*10000/E62</f>
        <v>0.06482629744446292</v>
      </c>
      <c r="F133">
        <f>F93*10000/F62</f>
        <v>0.0566881114628978</v>
      </c>
      <c r="G133">
        <f>AVERAGE(C133:E133)</f>
        <v>0.0699671092192177</v>
      </c>
      <c r="H133">
        <f>STDEV(C133:E133)</f>
        <v>0.007017728207741863</v>
      </c>
      <c r="I133">
        <f>(B133*B4+C133*C4+D133*D4+E133*E4+F133*F4)/SUM(B4:F4)</f>
        <v>0.07015191681142025</v>
      </c>
    </row>
    <row r="134" spans="1:9" ht="12.75">
      <c r="A134" t="s">
        <v>93</v>
      </c>
      <c r="B134">
        <f>B94*10000/B62</f>
        <v>-0.012617706898981004</v>
      </c>
      <c r="C134">
        <f>C94*10000/C62</f>
        <v>-0.01258589020177819</v>
      </c>
      <c r="D134">
        <f>D94*10000/D62</f>
        <v>0.004405694930192208</v>
      </c>
      <c r="E134">
        <f>E94*10000/E62</f>
        <v>0.018986207519897415</v>
      </c>
      <c r="F134">
        <f>F94*10000/F62</f>
        <v>-0.012843142761751141</v>
      </c>
      <c r="G134">
        <f>AVERAGE(C134:E134)</f>
        <v>0.0036020040827704773</v>
      </c>
      <c r="H134">
        <f>STDEV(C134:E134)</f>
        <v>0.01580138531491561</v>
      </c>
      <c r="I134">
        <f>(B134*B4+C134*C4+D134*D4+E134*E4+F134*F4)/SUM(B4:F4)</f>
        <v>-0.0009409528634253358</v>
      </c>
    </row>
    <row r="135" spans="1:9" ht="12.75">
      <c r="A135" t="s">
        <v>94</v>
      </c>
      <c r="B135">
        <f>B95*10000/B62</f>
        <v>0.0020974300271712765</v>
      </c>
      <c r="C135">
        <f>C95*10000/C62</f>
        <v>-0.002528720494465556</v>
      </c>
      <c r="D135">
        <f>D95*10000/D62</f>
        <v>-0.003990872381501792</v>
      </c>
      <c r="E135">
        <f>E95*10000/E62</f>
        <v>0.0028923014429058733</v>
      </c>
      <c r="F135">
        <f>F95*10000/F62</f>
        <v>0.008156649480480288</v>
      </c>
      <c r="G135">
        <f>AVERAGE(C135:E135)</f>
        <v>-0.001209097144353825</v>
      </c>
      <c r="H135">
        <f>STDEV(C135:E135)</f>
        <v>0.003626372128432601</v>
      </c>
      <c r="I135">
        <f>(B135*B4+C135*C4+D135*D4+E135*E4+F135*F4)/SUM(B4:F4)</f>
        <v>0.000517189357243265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2006-01-31T10:11:52Z</cp:lastPrinted>
  <dcterms:created xsi:type="dcterms:W3CDTF">2006-01-31T10:11:52Z</dcterms:created>
  <dcterms:modified xsi:type="dcterms:W3CDTF">2006-01-31T14:02:18Z</dcterms:modified>
  <cp:category/>
  <cp:version/>
  <cp:contentType/>
  <cp:contentStatus/>
</cp:coreProperties>
</file>