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<sst xmlns="http://schemas.openxmlformats.org/spreadsheetml/2006/main" count="204" uniqueCount="98">
  <si>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01/02/2006       08:52:44</t>
  </si>
  <si>
    <t>LISSNER</t>
  </si>
  <si>
    <t>HCMQAP799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</si>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</sst>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2984624"/>
        <c:axId val="7099569"/>
      </c:lineChart>
      <c:catAx>
        <c:axId val="529846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99569"/>
        <c:crosses val="autoZero"/>
        <c:auto val="1"/>
        <c:lblOffset val="100"/>
        <c:noMultiLvlLbl val="0"/>
      </c:catAx>
      <c:valAx>
        <c:axId val="709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846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-0.002275</v>
      </c>
      <c r="C4" s="12">
        <v>-0.003759</v>
      </c>
      <c r="D4" s="12">
        <v>-0.003757</v>
      </c>
      <c r="E4" s="12">
        <v>-0.003759</v>
      </c>
      <c r="F4" s="24">
        <v>-0.002072</v>
      </c>
      <c r="G4" s="34">
        <v>-0.011715</v>
      </c>
    </row>
    <row r="5" spans="1:7" ht="12.75" thickBot="1">
      <c r="A5" s="44" t="s">
        <v>13</v>
      </c>
      <c r="B5" s="45">
        <v>5.867663</v>
      </c>
      <c r="C5" s="46">
        <v>2.024074</v>
      </c>
      <c r="D5" s="46">
        <v>-0.546068</v>
      </c>
      <c r="E5" s="46">
        <v>-2.406616</v>
      </c>
      <c r="F5" s="47">
        <v>-4.726025</v>
      </c>
      <c r="G5" s="48">
        <v>5.547004</v>
      </c>
    </row>
    <row r="6" spans="1:7" ht="12.75" thickTop="1">
      <c r="A6" s="6" t="s">
        <v>14</v>
      </c>
      <c r="B6" s="39">
        <v>40.0587</v>
      </c>
      <c r="C6" s="40">
        <v>-43.21438</v>
      </c>
      <c r="D6" s="40">
        <v>17.84404</v>
      </c>
      <c r="E6" s="40">
        <v>-19.93732</v>
      </c>
      <c r="F6" s="41">
        <v>38.24287</v>
      </c>
      <c r="G6" s="42">
        <v>-0.000687297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3.909596</v>
      </c>
      <c r="C8" s="13">
        <v>0.2849211</v>
      </c>
      <c r="D8" s="13">
        <v>0.270789</v>
      </c>
      <c r="E8" s="13">
        <v>0.7568954</v>
      </c>
      <c r="F8" s="25">
        <v>-3.497322</v>
      </c>
      <c r="G8" s="35">
        <v>0.4213817</v>
      </c>
    </row>
    <row r="9" spans="1:7" ht="12">
      <c r="A9" s="20" t="s">
        <v>17</v>
      </c>
      <c r="B9" s="29">
        <v>1.276436</v>
      </c>
      <c r="C9" s="13">
        <v>-0.234854</v>
      </c>
      <c r="D9" s="13">
        <v>0.5620133</v>
      </c>
      <c r="E9" s="13">
        <v>0.2468327</v>
      </c>
      <c r="F9" s="25">
        <v>-2.256495</v>
      </c>
      <c r="G9" s="35">
        <v>0.02469278</v>
      </c>
    </row>
    <row r="10" spans="1:7" ht="12">
      <c r="A10" s="20" t="s">
        <v>18</v>
      </c>
      <c r="B10" s="29">
        <v>-0.161626</v>
      </c>
      <c r="C10" s="13">
        <v>-0.2540897</v>
      </c>
      <c r="D10" s="13">
        <v>-0.7237181</v>
      </c>
      <c r="E10" s="13">
        <v>-0.1130383</v>
      </c>
      <c r="F10" s="25">
        <v>0.5947965</v>
      </c>
      <c r="G10" s="35">
        <v>-0.2070592</v>
      </c>
    </row>
    <row r="11" spans="1:7" ht="12">
      <c r="A11" s="21" t="s">
        <v>19</v>
      </c>
      <c r="B11" s="31">
        <v>1.723285</v>
      </c>
      <c r="C11" s="15">
        <v>-0.29064</v>
      </c>
      <c r="D11" s="15">
        <v>0.7932504</v>
      </c>
      <c r="E11" s="15">
        <v>-0.04506426</v>
      </c>
      <c r="F11" s="27">
        <v>12.06992</v>
      </c>
      <c r="G11" s="37">
        <v>1.961524</v>
      </c>
    </row>
    <row r="12" spans="1:7" ht="12">
      <c r="A12" s="20" t="s">
        <v>20</v>
      </c>
      <c r="B12" s="29">
        <v>0.1547761</v>
      </c>
      <c r="C12" s="13">
        <v>-0.04983083</v>
      </c>
      <c r="D12" s="13">
        <v>-0.05460322</v>
      </c>
      <c r="E12" s="13">
        <v>-0.08813869</v>
      </c>
      <c r="F12" s="25">
        <v>-0.2146805</v>
      </c>
      <c r="G12" s="35">
        <v>-0.05225661</v>
      </c>
    </row>
    <row r="13" spans="1:7" ht="12">
      <c r="A13" s="20" t="s">
        <v>21</v>
      </c>
      <c r="B13" s="29">
        <v>0.05068969</v>
      </c>
      <c r="C13" s="13">
        <v>-0.1589907</v>
      </c>
      <c r="D13" s="13">
        <v>0.09033681</v>
      </c>
      <c r="E13" s="13">
        <v>0.009052561</v>
      </c>
      <c r="F13" s="25">
        <v>-0.1269235</v>
      </c>
      <c r="G13" s="35">
        <v>-0.02381636</v>
      </c>
    </row>
    <row r="14" spans="1:7" ht="12">
      <c r="A14" s="20" t="s">
        <v>22</v>
      </c>
      <c r="B14" s="29">
        <v>0.153137</v>
      </c>
      <c r="C14" s="13">
        <v>0.008951349</v>
      </c>
      <c r="D14" s="13">
        <v>-0.04549604</v>
      </c>
      <c r="E14" s="13">
        <v>0.07684373</v>
      </c>
      <c r="F14" s="25">
        <v>0.07973014</v>
      </c>
      <c r="G14" s="35">
        <v>0.04257659</v>
      </c>
    </row>
    <row r="15" spans="1:7" ht="12">
      <c r="A15" s="21" t="s">
        <v>23</v>
      </c>
      <c r="B15" s="31">
        <v>-0.3958681</v>
      </c>
      <c r="C15" s="15">
        <v>-0.2105731</v>
      </c>
      <c r="D15" s="15">
        <v>-0.1220633</v>
      </c>
      <c r="E15" s="15">
        <v>-0.182949</v>
      </c>
      <c r="F15" s="27">
        <v>-0.3181799</v>
      </c>
      <c r="G15" s="37">
        <v>-0.2238896</v>
      </c>
    </row>
    <row r="16" spans="1:7" ht="12">
      <c r="A16" s="20" t="s">
        <v>24</v>
      </c>
      <c r="B16" s="29">
        <v>-0.03975911</v>
      </c>
      <c r="C16" s="13">
        <v>-0.03075172</v>
      </c>
      <c r="D16" s="13">
        <v>-0.001406144</v>
      </c>
      <c r="E16" s="13">
        <v>-0.02245644</v>
      </c>
      <c r="F16" s="25">
        <v>-0.008497647</v>
      </c>
      <c r="G16" s="35">
        <v>-0.0200584</v>
      </c>
    </row>
    <row r="17" spans="1:7" ht="12">
      <c r="A17" s="20" t="s">
        <v>25</v>
      </c>
      <c r="B17" s="29">
        <v>-0.03141404</v>
      </c>
      <c r="C17" s="13">
        <v>-0.01863417</v>
      </c>
      <c r="D17" s="13">
        <v>-0.02978547</v>
      </c>
      <c r="E17" s="13">
        <v>-0.03124172</v>
      </c>
      <c r="F17" s="25">
        <v>-0.02108382</v>
      </c>
      <c r="G17" s="35">
        <v>-0.02653625</v>
      </c>
    </row>
    <row r="18" spans="1:7" ht="12">
      <c r="A18" s="20" t="s">
        <v>26</v>
      </c>
      <c r="B18" s="29">
        <v>0.01938052</v>
      </c>
      <c r="C18" s="13">
        <v>0.02990279</v>
      </c>
      <c r="D18" s="13">
        <v>0.01517565</v>
      </c>
      <c r="E18" s="13">
        <v>0.02835892</v>
      </c>
      <c r="F18" s="25">
        <v>-0.01364713</v>
      </c>
      <c r="G18" s="35">
        <v>0.01868679</v>
      </c>
    </row>
    <row r="19" spans="1:7" ht="12">
      <c r="A19" s="21" t="s">
        <v>27</v>
      </c>
      <c r="B19" s="31">
        <v>-0.2045416</v>
      </c>
      <c r="C19" s="15">
        <v>-0.1820279</v>
      </c>
      <c r="D19" s="15">
        <v>-0.1958289</v>
      </c>
      <c r="E19" s="15">
        <v>-0.1863311</v>
      </c>
      <c r="F19" s="27">
        <v>-0.1407588</v>
      </c>
      <c r="G19" s="37">
        <v>-0.1841881</v>
      </c>
    </row>
    <row r="20" spans="1:7" ht="12.75" thickBot="1">
      <c r="A20" s="44" t="s">
        <v>28</v>
      </c>
      <c r="B20" s="45">
        <v>-0.0005463004</v>
      </c>
      <c r="C20" s="46">
        <v>-0.003372908</v>
      </c>
      <c r="D20" s="46">
        <v>-0.003433849</v>
      </c>
      <c r="E20" s="46">
        <v>-0.003428618</v>
      </c>
      <c r="F20" s="47">
        <v>-0.007560836</v>
      </c>
      <c r="G20" s="48">
        <v>-0.003544638</v>
      </c>
    </row>
    <row r="21" spans="1:7" ht="12.75" thickTop="1">
      <c r="A21" s="6" t="s">
        <v>29</v>
      </c>
      <c r="B21" s="39">
        <v>-24.69454</v>
      </c>
      <c r="C21" s="40">
        <v>23.64263</v>
      </c>
      <c r="D21" s="40">
        <v>-6.294415</v>
      </c>
      <c r="E21" s="40">
        <v>9.486547</v>
      </c>
      <c r="F21" s="41">
        <v>-21.53604</v>
      </c>
      <c r="G21" s="43">
        <v>0.006553504</v>
      </c>
    </row>
    <row r="22" spans="1:7" ht="12">
      <c r="A22" s="20" t="s">
        <v>30</v>
      </c>
      <c r="B22" s="29">
        <v>117.3587</v>
      </c>
      <c r="C22" s="13">
        <v>40.48171</v>
      </c>
      <c r="D22" s="13">
        <v>-10.92136</v>
      </c>
      <c r="E22" s="13">
        <v>-48.1327</v>
      </c>
      <c r="F22" s="25">
        <v>-94.52332</v>
      </c>
      <c r="G22" s="36">
        <v>0</v>
      </c>
    </row>
    <row r="23" spans="1:7" ht="12">
      <c r="A23" s="20" t="s">
        <v>31</v>
      </c>
      <c r="B23" s="29">
        <v>3.559474</v>
      </c>
      <c r="C23" s="13">
        <v>-1.173325</v>
      </c>
      <c r="D23" s="13">
        <v>-0.2444624</v>
      </c>
      <c r="E23" s="13">
        <v>-1.488653</v>
      </c>
      <c r="F23" s="25">
        <v>3.686046</v>
      </c>
      <c r="G23" s="35">
        <v>0.3077985</v>
      </c>
    </row>
    <row r="24" spans="1:7" ht="12">
      <c r="A24" s="20" t="s">
        <v>32</v>
      </c>
      <c r="B24" s="29">
        <v>1.901433</v>
      </c>
      <c r="C24" s="13">
        <v>1.040544</v>
      </c>
      <c r="D24" s="13">
        <v>-1.304269</v>
      </c>
      <c r="E24" s="13">
        <v>-0.8942449</v>
      </c>
      <c r="F24" s="25">
        <v>2.185195</v>
      </c>
      <c r="G24" s="35">
        <v>0.2882521</v>
      </c>
    </row>
    <row r="25" spans="1:7" ht="12">
      <c r="A25" s="20" t="s">
        <v>33</v>
      </c>
      <c r="B25" s="29">
        <v>1.046983</v>
      </c>
      <c r="C25" s="13">
        <v>0.2522653</v>
      </c>
      <c r="D25" s="13">
        <v>0.5013338</v>
      </c>
      <c r="E25" s="13">
        <v>0.4308501</v>
      </c>
      <c r="F25" s="25">
        <v>-2.276472</v>
      </c>
      <c r="G25" s="35">
        <v>0.1355415</v>
      </c>
    </row>
    <row r="26" spans="1:7" ht="12">
      <c r="A26" s="21" t="s">
        <v>34</v>
      </c>
      <c r="B26" s="31">
        <v>1.638914</v>
      </c>
      <c r="C26" s="15">
        <v>0.2096906</v>
      </c>
      <c r="D26" s="15">
        <v>0.1520495</v>
      </c>
      <c r="E26" s="15">
        <v>0.05302533</v>
      </c>
      <c r="F26" s="27">
        <v>2.196319</v>
      </c>
      <c r="G26" s="37">
        <v>0.6296545</v>
      </c>
    </row>
    <row r="27" spans="1:7" ht="12">
      <c r="A27" s="20" t="s">
        <v>35</v>
      </c>
      <c r="B27" s="29">
        <v>0.5003914</v>
      </c>
      <c r="C27" s="13">
        <v>0.06173741</v>
      </c>
      <c r="D27" s="13">
        <v>0.01576485</v>
      </c>
      <c r="E27" s="13">
        <v>-0.01705568</v>
      </c>
      <c r="F27" s="25">
        <v>0.1293642</v>
      </c>
      <c r="G27" s="35">
        <v>0.1045719</v>
      </c>
    </row>
    <row r="28" spans="1:7" ht="12">
      <c r="A28" s="20" t="s">
        <v>36</v>
      </c>
      <c r="B28" s="29">
        <v>0.2283016</v>
      </c>
      <c r="C28" s="13">
        <v>-0.08551049</v>
      </c>
      <c r="D28" s="13">
        <v>-0.4270898</v>
      </c>
      <c r="E28" s="13">
        <v>-0.5291797</v>
      </c>
      <c r="F28" s="25">
        <v>-0.1095083</v>
      </c>
      <c r="G28" s="35">
        <v>-0.2318923</v>
      </c>
    </row>
    <row r="29" spans="1:7" ht="12">
      <c r="A29" s="20" t="s">
        <v>37</v>
      </c>
      <c r="B29" s="29">
        <v>0.1094716</v>
      </c>
      <c r="C29" s="13">
        <v>0.08623457</v>
      </c>
      <c r="D29" s="13">
        <v>0.01437325</v>
      </c>
      <c r="E29" s="13">
        <v>0.02570682</v>
      </c>
      <c r="F29" s="25">
        <v>-0.1288781</v>
      </c>
      <c r="G29" s="35">
        <v>0.02924519</v>
      </c>
    </row>
    <row r="30" spans="1:7" ht="12">
      <c r="A30" s="21" t="s">
        <v>38</v>
      </c>
      <c r="B30" s="31">
        <v>0.2326496</v>
      </c>
      <c r="C30" s="15">
        <v>0.01947919</v>
      </c>
      <c r="D30" s="15">
        <v>0.02412957</v>
      </c>
      <c r="E30" s="15">
        <v>-0.02850112</v>
      </c>
      <c r="F30" s="27">
        <v>0.3536939</v>
      </c>
      <c r="G30" s="37">
        <v>0.08442595</v>
      </c>
    </row>
    <row r="31" spans="1:7" ht="12">
      <c r="A31" s="20" t="s">
        <v>39</v>
      </c>
      <c r="B31" s="29">
        <v>0.00950423</v>
      </c>
      <c r="C31" s="13">
        <v>0.02625002</v>
      </c>
      <c r="D31" s="13">
        <v>-0.003651167</v>
      </c>
      <c r="E31" s="13">
        <v>-0.005060654</v>
      </c>
      <c r="F31" s="25">
        <v>0.03405456</v>
      </c>
      <c r="G31" s="35">
        <v>0.01012255</v>
      </c>
    </row>
    <row r="32" spans="1:7" ht="12">
      <c r="A32" s="20" t="s">
        <v>40</v>
      </c>
      <c r="B32" s="29">
        <v>0.05560086</v>
      </c>
      <c r="C32" s="13">
        <v>0.00401552</v>
      </c>
      <c r="D32" s="13">
        <v>-0.02884592</v>
      </c>
      <c r="E32" s="13">
        <v>-0.05620917</v>
      </c>
      <c r="F32" s="25">
        <v>-0.02598498</v>
      </c>
      <c r="G32" s="35">
        <v>-0.01484282</v>
      </c>
    </row>
    <row r="33" spans="1:7" ht="12">
      <c r="A33" s="20" t="s">
        <v>41</v>
      </c>
      <c r="B33" s="29">
        <v>0.1052324</v>
      </c>
      <c r="C33" s="13">
        <v>0.08202645</v>
      </c>
      <c r="D33" s="13">
        <v>0.08464755</v>
      </c>
      <c r="E33" s="13">
        <v>0.06766576</v>
      </c>
      <c r="F33" s="25">
        <v>0.05972716</v>
      </c>
      <c r="G33" s="35">
        <v>0.07962275</v>
      </c>
    </row>
    <row r="34" spans="1:7" ht="12">
      <c r="A34" s="21" t="s">
        <v>42</v>
      </c>
      <c r="B34" s="31">
        <v>0.002810627</v>
      </c>
      <c r="C34" s="15">
        <v>0.003669659</v>
      </c>
      <c r="D34" s="15">
        <v>0.007667758</v>
      </c>
      <c r="E34" s="15">
        <v>0.009580597</v>
      </c>
      <c r="F34" s="27">
        <v>-0.002780416</v>
      </c>
      <c r="G34" s="37">
        <v>0.005084672</v>
      </c>
    </row>
    <row r="35" spans="1:7" ht="12.75" thickBot="1">
      <c r="A35" s="22" t="s">
        <v>43</v>
      </c>
      <c r="B35" s="32">
        <v>-0.0009326033</v>
      </c>
      <c r="C35" s="16">
        <v>-0.001955943</v>
      </c>
      <c r="D35" s="16">
        <v>0.003198724</v>
      </c>
      <c r="E35" s="16">
        <v>0.002714944</v>
      </c>
      <c r="F35" s="28">
        <v>-0.000327707</v>
      </c>
      <c r="G35" s="38">
        <v>0.0007727811</v>
      </c>
    </row>
    <row r="36" spans="1:7" ht="12">
      <c r="A36" s="4" t="s">
        <v>44</v>
      </c>
      <c r="B36" s="3">
        <v>21.35315</v>
      </c>
      <c r="C36" s="3">
        <v>21.3501</v>
      </c>
      <c r="D36" s="3">
        <v>21.3562</v>
      </c>
      <c r="E36" s="3">
        <v>21.35315</v>
      </c>
      <c r="F36" s="3">
        <v>21.36231</v>
      </c>
      <c r="G36" s="3"/>
    </row>
    <row r="37" spans="1:6" ht="12">
      <c r="A37" s="4" t="s">
        <v>45</v>
      </c>
      <c r="B37" s="2">
        <v>-0.07019043</v>
      </c>
      <c r="C37" s="2">
        <v>0.03051758</v>
      </c>
      <c r="D37" s="2">
        <v>0.08341472</v>
      </c>
      <c r="E37" s="2">
        <v>0.1378377</v>
      </c>
      <c r="F37" s="2">
        <v>0.1576742</v>
      </c>
    </row>
    <row r="38" spans="1:7" ht="12">
      <c r="A38" s="4" t="s">
        <v>53</v>
      </c>
      <c r="B38" s="2">
        <v>-6.75978E-05</v>
      </c>
      <c r="C38" s="2">
        <v>7.330054E-05</v>
      </c>
      <c r="D38" s="2">
        <v>-3.034651E-05</v>
      </c>
      <c r="E38" s="2">
        <v>3.397028E-05</v>
      </c>
      <c r="F38" s="2">
        <v>-6.535311E-05</v>
      </c>
      <c r="G38" s="2">
        <v>0.0001797643</v>
      </c>
    </row>
    <row r="39" spans="1:7" ht="12.75" thickBot="1">
      <c r="A39" s="4" t="s">
        <v>54</v>
      </c>
      <c r="B39" s="2">
        <v>4.277404E-05</v>
      </c>
      <c r="C39" s="2">
        <v>-4.04892E-05</v>
      </c>
      <c r="D39" s="2">
        <v>1.066736E-05</v>
      </c>
      <c r="E39" s="2">
        <v>-1.596362E-05</v>
      </c>
      <c r="F39" s="2">
        <v>3.599353E-05</v>
      </c>
      <c r="G39" s="2">
        <v>0.000784391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3.117017</v>
      </c>
      <c r="F40" s="17" t="s">
        <v>48</v>
      </c>
      <c r="G40" s="8">
        <v>55.097564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42187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0.002275</v>
      </c>
      <c r="C4">
        <v>0.003759</v>
      </c>
      <c r="D4">
        <v>0.003757</v>
      </c>
      <c r="E4">
        <v>0.003759</v>
      </c>
      <c r="F4">
        <v>0.002072</v>
      </c>
      <c r="G4">
        <v>0.011715</v>
      </c>
    </row>
    <row r="5" spans="1:7" ht="12.75">
      <c r="A5" t="s">
        <v>13</v>
      </c>
      <c r="B5">
        <v>5.867663</v>
      </c>
      <c r="C5">
        <v>2.024074</v>
      </c>
      <c r="D5">
        <v>-0.546068</v>
      </c>
      <c r="E5">
        <v>-2.406616</v>
      </c>
      <c r="F5">
        <v>-4.726025</v>
      </c>
      <c r="G5">
        <v>5.547004</v>
      </c>
    </row>
    <row r="6" spans="1:7" ht="12.75">
      <c r="A6" t="s">
        <v>14</v>
      </c>
      <c r="B6" s="49">
        <v>40.0587</v>
      </c>
      <c r="C6" s="49">
        <v>-43.21438</v>
      </c>
      <c r="D6" s="49">
        <v>17.84404</v>
      </c>
      <c r="E6" s="49">
        <v>-19.93732</v>
      </c>
      <c r="F6" s="49">
        <v>38.24287</v>
      </c>
      <c r="G6" s="49">
        <v>-0.000687297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3.909596</v>
      </c>
      <c r="C8" s="49">
        <v>0.2849211</v>
      </c>
      <c r="D8" s="49">
        <v>0.270789</v>
      </c>
      <c r="E8" s="49">
        <v>0.7568954</v>
      </c>
      <c r="F8" s="49">
        <v>-3.497322</v>
      </c>
      <c r="G8" s="49">
        <v>0.4213817</v>
      </c>
    </row>
    <row r="9" spans="1:7" ht="12.75">
      <c r="A9" t="s">
        <v>17</v>
      </c>
      <c r="B9" s="49">
        <v>1.276436</v>
      </c>
      <c r="C9" s="49">
        <v>-0.234854</v>
      </c>
      <c r="D9" s="49">
        <v>0.5620133</v>
      </c>
      <c r="E9" s="49">
        <v>0.2468327</v>
      </c>
      <c r="F9" s="49">
        <v>-2.256495</v>
      </c>
      <c r="G9" s="49">
        <v>0.02469278</v>
      </c>
    </row>
    <row r="10" spans="1:7" ht="12.75">
      <c r="A10" t="s">
        <v>18</v>
      </c>
      <c r="B10" s="49">
        <v>-0.161626</v>
      </c>
      <c r="C10" s="49">
        <v>-0.2540897</v>
      </c>
      <c r="D10" s="49">
        <v>-0.7237181</v>
      </c>
      <c r="E10" s="49">
        <v>-0.1130383</v>
      </c>
      <c r="F10" s="49">
        <v>0.5947965</v>
      </c>
      <c r="G10" s="49">
        <v>-0.2070592</v>
      </c>
    </row>
    <row r="11" spans="1:7" ht="12.75">
      <c r="A11" t="s">
        <v>19</v>
      </c>
      <c r="B11" s="49">
        <v>1.723285</v>
      </c>
      <c r="C11" s="49">
        <v>-0.29064</v>
      </c>
      <c r="D11" s="49">
        <v>0.7932504</v>
      </c>
      <c r="E11" s="49">
        <v>-0.04506426</v>
      </c>
      <c r="F11" s="49">
        <v>12.06992</v>
      </c>
      <c r="G11" s="49">
        <v>1.961524</v>
      </c>
    </row>
    <row r="12" spans="1:7" ht="12.75">
      <c r="A12" t="s">
        <v>20</v>
      </c>
      <c r="B12" s="49">
        <v>0.1547761</v>
      </c>
      <c r="C12" s="49">
        <v>-0.04983083</v>
      </c>
      <c r="D12" s="49">
        <v>-0.05460322</v>
      </c>
      <c r="E12" s="49">
        <v>-0.08813869</v>
      </c>
      <c r="F12" s="49">
        <v>-0.2146805</v>
      </c>
      <c r="G12" s="49">
        <v>-0.05225661</v>
      </c>
    </row>
    <row r="13" spans="1:7" ht="12.75">
      <c r="A13" t="s">
        <v>21</v>
      </c>
      <c r="B13" s="49">
        <v>0.05068969</v>
      </c>
      <c r="C13" s="49">
        <v>-0.1589907</v>
      </c>
      <c r="D13" s="49">
        <v>0.09033681</v>
      </c>
      <c r="E13" s="49">
        <v>0.009052561</v>
      </c>
      <c r="F13" s="49">
        <v>-0.1269235</v>
      </c>
      <c r="G13" s="49">
        <v>-0.02381636</v>
      </c>
    </row>
    <row r="14" spans="1:7" ht="12.75">
      <c r="A14" t="s">
        <v>22</v>
      </c>
      <c r="B14" s="49">
        <v>0.153137</v>
      </c>
      <c r="C14" s="49">
        <v>0.008951349</v>
      </c>
      <c r="D14" s="49">
        <v>-0.04549604</v>
      </c>
      <c r="E14" s="49">
        <v>0.07684373</v>
      </c>
      <c r="F14" s="49">
        <v>0.07973014</v>
      </c>
      <c r="G14" s="49">
        <v>0.04257659</v>
      </c>
    </row>
    <row r="15" spans="1:7" ht="12.75">
      <c r="A15" t="s">
        <v>23</v>
      </c>
      <c r="B15" s="49">
        <v>-0.3958681</v>
      </c>
      <c r="C15" s="49">
        <v>-0.2105731</v>
      </c>
      <c r="D15" s="49">
        <v>-0.1220633</v>
      </c>
      <c r="E15" s="49">
        <v>-0.182949</v>
      </c>
      <c r="F15" s="49">
        <v>-0.3181799</v>
      </c>
      <c r="G15" s="49">
        <v>-0.2238896</v>
      </c>
    </row>
    <row r="16" spans="1:7" ht="12.75">
      <c r="A16" t="s">
        <v>24</v>
      </c>
      <c r="B16" s="49">
        <v>-0.03975911</v>
      </c>
      <c r="C16" s="49">
        <v>-0.03075172</v>
      </c>
      <c r="D16" s="49">
        <v>-0.001406144</v>
      </c>
      <c r="E16" s="49">
        <v>-0.02245644</v>
      </c>
      <c r="F16" s="49">
        <v>-0.008497647</v>
      </c>
      <c r="G16" s="49">
        <v>-0.0200584</v>
      </c>
    </row>
    <row r="17" spans="1:7" ht="12.75">
      <c r="A17" t="s">
        <v>25</v>
      </c>
      <c r="B17" s="49">
        <v>-0.03141404</v>
      </c>
      <c r="C17" s="49">
        <v>-0.01863417</v>
      </c>
      <c r="D17" s="49">
        <v>-0.02978547</v>
      </c>
      <c r="E17" s="49">
        <v>-0.03124172</v>
      </c>
      <c r="F17" s="49">
        <v>-0.02108382</v>
      </c>
      <c r="G17" s="49">
        <v>-0.02653625</v>
      </c>
    </row>
    <row r="18" spans="1:7" ht="12.75">
      <c r="A18" t="s">
        <v>26</v>
      </c>
      <c r="B18" s="49">
        <v>0.01938052</v>
      </c>
      <c r="C18" s="49">
        <v>0.02990279</v>
      </c>
      <c r="D18" s="49">
        <v>0.01517565</v>
      </c>
      <c r="E18" s="49">
        <v>0.02835892</v>
      </c>
      <c r="F18" s="49">
        <v>-0.01364713</v>
      </c>
      <c r="G18" s="49">
        <v>0.01868679</v>
      </c>
    </row>
    <row r="19" spans="1:7" ht="12.75">
      <c r="A19" t="s">
        <v>27</v>
      </c>
      <c r="B19" s="49">
        <v>-0.2045416</v>
      </c>
      <c r="C19" s="49">
        <v>-0.1820279</v>
      </c>
      <c r="D19" s="49">
        <v>-0.1958289</v>
      </c>
      <c r="E19" s="49">
        <v>-0.1863311</v>
      </c>
      <c r="F19" s="49">
        <v>-0.1407588</v>
      </c>
      <c r="G19" s="49">
        <v>-0.1841881</v>
      </c>
    </row>
    <row r="20" spans="1:7" ht="12.75">
      <c r="A20" t="s">
        <v>28</v>
      </c>
      <c r="B20" s="49">
        <v>-0.0005463004</v>
      </c>
      <c r="C20" s="49">
        <v>-0.003372908</v>
      </c>
      <c r="D20" s="49">
        <v>-0.003433849</v>
      </c>
      <c r="E20" s="49">
        <v>-0.003428618</v>
      </c>
      <c r="F20" s="49">
        <v>-0.007560836</v>
      </c>
      <c r="G20" s="49">
        <v>-0.003544638</v>
      </c>
    </row>
    <row r="21" spans="1:7" ht="12.75">
      <c r="A21" t="s">
        <v>29</v>
      </c>
      <c r="B21" s="49">
        <v>-24.69454</v>
      </c>
      <c r="C21" s="49">
        <v>23.64263</v>
      </c>
      <c r="D21" s="49">
        <v>-6.294415</v>
      </c>
      <c r="E21" s="49">
        <v>9.486547</v>
      </c>
      <c r="F21" s="49">
        <v>-21.53604</v>
      </c>
      <c r="G21" s="49">
        <v>0.006553504</v>
      </c>
    </row>
    <row r="22" spans="1:7" ht="12.75">
      <c r="A22" t="s">
        <v>30</v>
      </c>
      <c r="B22" s="49">
        <v>117.3587</v>
      </c>
      <c r="C22" s="49">
        <v>40.48171</v>
      </c>
      <c r="D22" s="49">
        <v>-10.92136</v>
      </c>
      <c r="E22" s="49">
        <v>-48.1327</v>
      </c>
      <c r="F22" s="49">
        <v>-94.52332</v>
      </c>
      <c r="G22" s="49">
        <v>0</v>
      </c>
    </row>
    <row r="23" spans="1:7" ht="12.75">
      <c r="A23" t="s">
        <v>31</v>
      </c>
      <c r="B23" s="49">
        <v>3.559474</v>
      </c>
      <c r="C23" s="49">
        <v>-1.173325</v>
      </c>
      <c r="D23" s="49">
        <v>-0.2444624</v>
      </c>
      <c r="E23" s="49">
        <v>-1.488653</v>
      </c>
      <c r="F23" s="49">
        <v>3.686046</v>
      </c>
      <c r="G23" s="49">
        <v>0.3077985</v>
      </c>
    </row>
    <row r="24" spans="1:7" ht="12.75">
      <c r="A24" t="s">
        <v>32</v>
      </c>
      <c r="B24" s="49">
        <v>1.901433</v>
      </c>
      <c r="C24" s="49">
        <v>1.040544</v>
      </c>
      <c r="D24" s="49">
        <v>-1.304269</v>
      </c>
      <c r="E24" s="49">
        <v>-0.8942449</v>
      </c>
      <c r="F24" s="49">
        <v>2.185195</v>
      </c>
      <c r="G24" s="49">
        <v>0.2882521</v>
      </c>
    </row>
    <row r="25" spans="1:7" ht="12.75">
      <c r="A25" t="s">
        <v>33</v>
      </c>
      <c r="B25" s="49">
        <v>1.046983</v>
      </c>
      <c r="C25" s="49">
        <v>0.2522653</v>
      </c>
      <c r="D25" s="49">
        <v>0.5013338</v>
      </c>
      <c r="E25" s="49">
        <v>0.4308501</v>
      </c>
      <c r="F25" s="49">
        <v>-2.276472</v>
      </c>
      <c r="G25" s="49">
        <v>0.1355415</v>
      </c>
    </row>
    <row r="26" spans="1:7" ht="12.75">
      <c r="A26" t="s">
        <v>34</v>
      </c>
      <c r="B26" s="49">
        <v>1.638914</v>
      </c>
      <c r="C26" s="49">
        <v>0.2096906</v>
      </c>
      <c r="D26" s="49">
        <v>0.1520495</v>
      </c>
      <c r="E26" s="49">
        <v>0.05302533</v>
      </c>
      <c r="F26" s="49">
        <v>2.196319</v>
      </c>
      <c r="G26" s="49">
        <v>0.6296545</v>
      </c>
    </row>
    <row r="27" spans="1:7" ht="12.75">
      <c r="A27" t="s">
        <v>35</v>
      </c>
      <c r="B27" s="49">
        <v>0.5003914</v>
      </c>
      <c r="C27" s="49">
        <v>0.06173741</v>
      </c>
      <c r="D27" s="49">
        <v>0.01576485</v>
      </c>
      <c r="E27" s="49">
        <v>-0.01705568</v>
      </c>
      <c r="F27" s="49">
        <v>0.1293642</v>
      </c>
      <c r="G27" s="49">
        <v>0.1045719</v>
      </c>
    </row>
    <row r="28" spans="1:7" ht="12.75">
      <c r="A28" t="s">
        <v>36</v>
      </c>
      <c r="B28" s="49">
        <v>0.2283016</v>
      </c>
      <c r="C28" s="49">
        <v>-0.08551049</v>
      </c>
      <c r="D28" s="49">
        <v>-0.4270898</v>
      </c>
      <c r="E28" s="49">
        <v>-0.5291797</v>
      </c>
      <c r="F28" s="49">
        <v>-0.1095083</v>
      </c>
      <c r="G28" s="49">
        <v>-0.2318923</v>
      </c>
    </row>
    <row r="29" spans="1:7" ht="12.75">
      <c r="A29" t="s">
        <v>37</v>
      </c>
      <c r="B29" s="49">
        <v>0.1094716</v>
      </c>
      <c r="C29" s="49">
        <v>0.08623457</v>
      </c>
      <c r="D29" s="49">
        <v>0.01437325</v>
      </c>
      <c r="E29" s="49">
        <v>0.02570682</v>
      </c>
      <c r="F29" s="49">
        <v>-0.1288781</v>
      </c>
      <c r="G29" s="49">
        <v>0.02924519</v>
      </c>
    </row>
    <row r="30" spans="1:7" ht="12.75">
      <c r="A30" t="s">
        <v>38</v>
      </c>
      <c r="B30" s="49">
        <v>0.2326496</v>
      </c>
      <c r="C30" s="49">
        <v>0.01947919</v>
      </c>
      <c r="D30" s="49">
        <v>0.02412957</v>
      </c>
      <c r="E30" s="49">
        <v>-0.02850112</v>
      </c>
      <c r="F30" s="49">
        <v>0.3536939</v>
      </c>
      <c r="G30" s="49">
        <v>0.08442595</v>
      </c>
    </row>
    <row r="31" spans="1:7" ht="12.75">
      <c r="A31" t="s">
        <v>39</v>
      </c>
      <c r="B31" s="49">
        <v>0.00950423</v>
      </c>
      <c r="C31" s="49">
        <v>0.02625002</v>
      </c>
      <c r="D31" s="49">
        <v>-0.003651167</v>
      </c>
      <c r="E31" s="49">
        <v>-0.005060654</v>
      </c>
      <c r="F31" s="49">
        <v>0.03405456</v>
      </c>
      <c r="G31" s="49">
        <v>0.01012255</v>
      </c>
    </row>
    <row r="32" spans="1:7" ht="12.75">
      <c r="A32" t="s">
        <v>40</v>
      </c>
      <c r="B32" s="49">
        <v>0.05560086</v>
      </c>
      <c r="C32" s="49">
        <v>0.00401552</v>
      </c>
      <c r="D32" s="49">
        <v>-0.02884592</v>
      </c>
      <c r="E32" s="49">
        <v>-0.05620917</v>
      </c>
      <c r="F32" s="49">
        <v>-0.02598498</v>
      </c>
      <c r="G32" s="49">
        <v>-0.01484282</v>
      </c>
    </row>
    <row r="33" spans="1:7" ht="12.75">
      <c r="A33" t="s">
        <v>41</v>
      </c>
      <c r="B33" s="49">
        <v>0.1052324</v>
      </c>
      <c r="C33" s="49">
        <v>0.08202645</v>
      </c>
      <c r="D33" s="49">
        <v>0.08464755</v>
      </c>
      <c r="E33" s="49">
        <v>0.06766576</v>
      </c>
      <c r="F33" s="49">
        <v>0.05972716</v>
      </c>
      <c r="G33" s="49">
        <v>0.07962275</v>
      </c>
    </row>
    <row r="34" spans="1:7" ht="12.75">
      <c r="A34" t="s">
        <v>42</v>
      </c>
      <c r="B34" s="49">
        <v>0.002810627</v>
      </c>
      <c r="C34" s="49">
        <v>0.003669659</v>
      </c>
      <c r="D34" s="49">
        <v>0.007667758</v>
      </c>
      <c r="E34" s="49">
        <v>0.009580597</v>
      </c>
      <c r="F34" s="49">
        <v>-0.002780416</v>
      </c>
      <c r="G34" s="49">
        <v>0.005084672</v>
      </c>
    </row>
    <row r="35" spans="1:7" ht="12.75">
      <c r="A35" t="s">
        <v>43</v>
      </c>
      <c r="B35" s="49">
        <v>-0.0009326033</v>
      </c>
      <c r="C35" s="49">
        <v>-0.001955943</v>
      </c>
      <c r="D35" s="49">
        <v>0.003198724</v>
      </c>
      <c r="E35" s="49">
        <v>0.002714944</v>
      </c>
      <c r="F35" s="49">
        <v>-0.000327707</v>
      </c>
      <c r="G35" s="49">
        <v>0.0007727811</v>
      </c>
    </row>
    <row r="36" spans="1:6" ht="12.75">
      <c r="A36" t="s">
        <v>44</v>
      </c>
      <c r="B36" s="49">
        <v>21.35315</v>
      </c>
      <c r="C36" s="49">
        <v>21.3501</v>
      </c>
      <c r="D36" s="49">
        <v>21.3562</v>
      </c>
      <c r="E36" s="49">
        <v>21.35315</v>
      </c>
      <c r="F36" s="49">
        <v>21.36231</v>
      </c>
    </row>
    <row r="37" spans="1:6" ht="12.75">
      <c r="A37" t="s">
        <v>45</v>
      </c>
      <c r="B37" s="49">
        <v>-0.07019043</v>
      </c>
      <c r="C37" s="49">
        <v>0.03051758</v>
      </c>
      <c r="D37" s="49">
        <v>0.08341472</v>
      </c>
      <c r="E37" s="49">
        <v>0.1378377</v>
      </c>
      <c r="F37" s="49">
        <v>0.1576742</v>
      </c>
    </row>
    <row r="38" spans="1:7" ht="12.75">
      <c r="A38" t="s">
        <v>55</v>
      </c>
      <c r="B38" s="49">
        <v>-6.75978E-05</v>
      </c>
      <c r="C38" s="49">
        <v>7.330054E-05</v>
      </c>
      <c r="D38" s="49">
        <v>-3.034651E-05</v>
      </c>
      <c r="E38" s="49">
        <v>3.397028E-05</v>
      </c>
      <c r="F38" s="49">
        <v>-6.535311E-05</v>
      </c>
      <c r="G38" s="49">
        <v>0.0001797643</v>
      </c>
    </row>
    <row r="39" spans="1:7" ht="12.75">
      <c r="A39" t="s">
        <v>56</v>
      </c>
      <c r="B39" s="49">
        <v>4.277404E-05</v>
      </c>
      <c r="C39" s="49">
        <v>-4.04892E-05</v>
      </c>
      <c r="D39" s="49">
        <v>1.066736E-05</v>
      </c>
      <c r="E39" s="49">
        <v>-1.596362E-05</v>
      </c>
      <c r="F39" s="49">
        <v>3.599353E-05</v>
      </c>
      <c r="G39" s="49">
        <v>0.000784391</v>
      </c>
    </row>
    <row r="40" spans="2:7" ht="12.75">
      <c r="B40" t="s">
        <v>46</v>
      </c>
      <c r="C40">
        <v>-0.003758</v>
      </c>
      <c r="D40" t="s">
        <v>47</v>
      </c>
      <c r="E40">
        <v>3.117017</v>
      </c>
      <c r="F40" t="s">
        <v>48</v>
      </c>
      <c r="G40">
        <v>55.097564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-6.759779946254798E-05</v>
      </c>
      <c r="C50">
        <f>-0.017/(C7*C7+C22*C22)*(C21*C22+C6*C7)</f>
        <v>7.330053877808709E-05</v>
      </c>
      <c r="D50">
        <f>-0.017/(D7*D7+D22*D22)*(D21*D22+D6*D7)</f>
        <v>-3.0346518211130048E-05</v>
      </c>
      <c r="E50">
        <f>-0.017/(E7*E7+E22*E22)*(E21*E22+E6*E7)</f>
        <v>3.3970281221730434E-05</v>
      </c>
      <c r="F50">
        <f>-0.017/(F7*F7+F22*F22)*(F21*F22+F6*F7)</f>
        <v>-6.535310178392463E-05</v>
      </c>
      <c r="G50">
        <f>(B50*B$4+C50*C$4+D50*D$4+E50*E$4+F50*F$4)/SUM(B$4:F$4)</f>
        <v>1.4417351497900797E-09</v>
      </c>
    </row>
    <row r="51" spans="1:7" ht="12.75">
      <c r="A51" t="s">
        <v>59</v>
      </c>
      <c r="B51">
        <f>-0.017/(B7*B7+B22*B22)*(B21*B7-B6*B22)</f>
        <v>4.2774036986778536E-05</v>
      </c>
      <c r="C51">
        <f>-0.017/(C7*C7+C22*C22)*(C21*C7-C6*C22)</f>
        <v>-4.048920411536583E-05</v>
      </c>
      <c r="D51">
        <f>-0.017/(D7*D7+D22*D22)*(D21*D7-D6*D22)</f>
        <v>1.0667362974986969E-05</v>
      </c>
      <c r="E51">
        <f>-0.017/(E7*E7+E22*E22)*(E21*E7-E6*E22)</f>
        <v>-1.596362176450388E-05</v>
      </c>
      <c r="F51">
        <f>-0.017/(F7*F7+F22*F22)*(F21*F7-F6*F22)</f>
        <v>3.599352878470855E-05</v>
      </c>
      <c r="G51">
        <f>(B51*B$4+C51*C$4+D51*D$4+E51*E$4+F51*F$4)/SUM(B$4:F$4)</f>
        <v>-1.5322237777935996E-08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9999.95099609895</v>
      </c>
      <c r="C62">
        <f>C7+(2/0.017)*(C8*C50-C23*C51)</f>
        <v>9999.99686798526</v>
      </c>
      <c r="D62">
        <f>D7+(2/0.017)*(D8*D50-D23*D51)</f>
        <v>9999.999340031274</v>
      </c>
      <c r="E62">
        <f>E7+(2/0.017)*(E8*E50-E23*E51)</f>
        <v>10000.00022913602</v>
      </c>
      <c r="F62">
        <f>F7+(2/0.017)*(F8*F50-F23*F51)</f>
        <v>10000.011280827981</v>
      </c>
    </row>
    <row r="63" spans="1:6" ht="12.75">
      <c r="A63" t="s">
        <v>67</v>
      </c>
      <c r="B63">
        <f>B8+(3/0.017)*(B9*B50-B24*B51)</f>
        <v>3.8800166652544723</v>
      </c>
      <c r="C63">
        <f>C8+(3/0.017)*(C9*C50-C24*C51)</f>
        <v>0.2893180188834406</v>
      </c>
      <c r="D63">
        <f>D8+(3/0.017)*(D9*D50-D24*D51)</f>
        <v>0.2702345230582369</v>
      </c>
      <c r="E63">
        <f>E8+(3/0.017)*(E9*E50-E24*E51)</f>
        <v>0.755855915685638</v>
      </c>
      <c r="F63">
        <f>F8+(3/0.017)*(F9*F50-F24*F51)</f>
        <v>-3.48517798795108</v>
      </c>
    </row>
    <row r="64" spans="1:6" ht="12.75">
      <c r="A64" t="s">
        <v>68</v>
      </c>
      <c r="B64">
        <f>B9+(4/0.017)*(B10*B50-B25*B51)</f>
        <v>1.2684693817339776</v>
      </c>
      <c r="C64">
        <f>C9+(4/0.017)*(C10*C50-C25*C51)</f>
        <v>-0.236833033102362</v>
      </c>
      <c r="D64">
        <f>D9+(4/0.017)*(D10*D50-D25*D51)</f>
        <v>0.5659225740906224</v>
      </c>
      <c r="E64">
        <f>E9+(4/0.017)*(E10*E50-E25*E51)</f>
        <v>0.2475475200455935</v>
      </c>
      <c r="F64">
        <f>F9+(4/0.017)*(F10*F50-F25*F51)</f>
        <v>-2.2463617142930916</v>
      </c>
    </row>
    <row r="65" spans="1:6" ht="12.75">
      <c r="A65" t="s">
        <v>69</v>
      </c>
      <c r="B65">
        <f>B10+(5/0.017)*(B11*B50-B26*B51)</f>
        <v>-0.21650636526499004</v>
      </c>
      <c r="C65">
        <f>C10+(5/0.017)*(C11*C50-C26*C51)</f>
        <v>-0.2578584832605852</v>
      </c>
      <c r="D65">
        <f>D10+(5/0.017)*(D11*D50-D26*D51)</f>
        <v>-0.7312752632106623</v>
      </c>
      <c r="E65">
        <f>E10+(5/0.017)*(E11*E50-E26*E51)</f>
        <v>-0.11323958508035034</v>
      </c>
      <c r="F65">
        <f>F10+(5/0.017)*(F11*F50-F26*F51)</f>
        <v>0.3395435642850794</v>
      </c>
    </row>
    <row r="66" spans="1:6" ht="12.75">
      <c r="A66" t="s">
        <v>70</v>
      </c>
      <c r="B66">
        <f>B11+(6/0.017)*(B12*B50-B27*B51)</f>
        <v>1.7120380762279312</v>
      </c>
      <c r="C66">
        <f>C11+(6/0.017)*(C12*C50-C27*C51)</f>
        <v>-0.291046915797076</v>
      </c>
      <c r="D66">
        <f>D11+(6/0.017)*(D12*D50-D27*D51)</f>
        <v>0.793775875846913</v>
      </c>
      <c r="E66">
        <f>E11+(6/0.017)*(E12*E50-E27*E51)</f>
        <v>-0.046217095238919294</v>
      </c>
      <c r="F66">
        <f>F11+(6/0.017)*(F12*F50-F27*F51)</f>
        <v>12.073228386768628</v>
      </c>
    </row>
    <row r="67" spans="1:6" ht="12.75">
      <c r="A67" t="s">
        <v>71</v>
      </c>
      <c r="B67">
        <f>B12+(7/0.017)*(B13*B50-B28*B51)</f>
        <v>0.14934414423094963</v>
      </c>
      <c r="C67">
        <f>C12+(7/0.017)*(C13*C50-C28*C51)</f>
        <v>-0.05605521174001418</v>
      </c>
      <c r="D67">
        <f>D12+(7/0.017)*(D13*D50-D28*D51)</f>
        <v>-0.0538560670654118</v>
      </c>
      <c r="E67">
        <f>E12+(7/0.017)*(E13*E50-E28*E51)</f>
        <v>-0.09149049857253809</v>
      </c>
      <c r="F67">
        <f>F12+(7/0.017)*(F13*F50-F28*F51)</f>
        <v>-0.2096419681213291</v>
      </c>
    </row>
    <row r="68" spans="1:6" ht="12.75">
      <c r="A68" t="s">
        <v>72</v>
      </c>
      <c r="B68">
        <f>B13+(8/0.017)*(B14*B50-B29*B51)</f>
        <v>0.043614741066495044</v>
      </c>
      <c r="C68">
        <f>C13+(8/0.017)*(C14*C50-C29*C51)</f>
        <v>-0.15703883750069578</v>
      </c>
      <c r="D68">
        <f>D13+(8/0.017)*(D14*D50-D29*D51)</f>
        <v>0.09091437316777133</v>
      </c>
      <c r="E68">
        <f>E13+(8/0.017)*(E14*E50-E29*E51)</f>
        <v>0.010474103150341134</v>
      </c>
      <c r="F68">
        <f>F13+(8/0.017)*(F14*F50-F29*F51)</f>
        <v>-0.12719259851886966</v>
      </c>
    </row>
    <row r="69" spans="1:6" ht="12.75">
      <c r="A69" t="s">
        <v>73</v>
      </c>
      <c r="B69">
        <f>B14+(9/0.017)*(B15*B50-B30*B51)</f>
        <v>0.16203559109285565</v>
      </c>
      <c r="C69">
        <f>C14+(9/0.017)*(C15*C50-C30*C51)</f>
        <v>0.001197359409391756</v>
      </c>
      <c r="D69">
        <f>D14+(9/0.017)*(D15*D50-D30*D51)</f>
        <v>-0.043671264972196325</v>
      </c>
      <c r="E69">
        <f>E14+(9/0.017)*(E15*E50-E30*E51)</f>
        <v>0.07331265407594048</v>
      </c>
      <c r="F69">
        <f>F14+(9/0.017)*(F15*F50-F30*F51)</f>
        <v>0.08399897331629755</v>
      </c>
    </row>
    <row r="70" spans="1:6" ht="12.75">
      <c r="A70" t="s">
        <v>74</v>
      </c>
      <c r="B70">
        <f>B15+(10/0.017)*(B16*B50-B31*B51)</f>
        <v>-0.39452627996527145</v>
      </c>
      <c r="C70">
        <f>C15+(10/0.017)*(C16*C50-C31*C51)</f>
        <v>-0.21127385013325908</v>
      </c>
      <c r="D70">
        <f>D15+(10/0.017)*(D16*D50-D31*D51)</f>
        <v>-0.12201528829519132</v>
      </c>
      <c r="E70">
        <f>E15+(10/0.017)*(E16*E50-E31*E51)</f>
        <v>-0.18344525761669173</v>
      </c>
      <c r="F70">
        <f>F15+(10/0.017)*(F16*F50-F31*F51)</f>
        <v>-0.3185742507037034</v>
      </c>
    </row>
    <row r="71" spans="1:6" ht="12.75">
      <c r="A71" t="s">
        <v>75</v>
      </c>
      <c r="B71">
        <f>B16+(11/0.017)*(B17*B50-B32*B51)</f>
        <v>-0.03992395034852886</v>
      </c>
      <c r="C71">
        <f>C16+(11/0.017)*(C17*C50-C32*C51)</f>
        <v>-0.031530332024088496</v>
      </c>
      <c r="D71">
        <f>D16+(11/0.017)*(D17*D50-D32*D51)</f>
        <v>-0.0006221706309138506</v>
      </c>
      <c r="E71">
        <f>E16+(11/0.017)*(E17*E50-E32*E51)</f>
        <v>-0.02372376419894705</v>
      </c>
      <c r="F71">
        <f>F16+(11/0.017)*(F17*F50-F32*F51)</f>
        <v>-0.0070008807787885746</v>
      </c>
    </row>
    <row r="72" spans="1:6" ht="12.75">
      <c r="A72" t="s">
        <v>76</v>
      </c>
      <c r="B72">
        <f>B17+(12/0.017)*(B18*B50-B33*B51)</f>
        <v>-0.035516130640645203</v>
      </c>
      <c r="C72">
        <f>C17+(12/0.017)*(C18*C50-C33*C51)</f>
        <v>-0.014742586733028109</v>
      </c>
      <c r="D72">
        <f>D17+(12/0.017)*(D18*D50-D33*D51)</f>
        <v>-0.03074793655050642</v>
      </c>
      <c r="E72">
        <f>E17+(12/0.017)*(E18*E50-E33*E51)</f>
        <v>-0.029799213350640764</v>
      </c>
      <c r="F72">
        <f>F17+(12/0.017)*(F18*F50-F33*F51)</f>
        <v>-0.021971755748287372</v>
      </c>
    </row>
    <row r="73" spans="1:6" ht="12.75">
      <c r="A73" t="s">
        <v>77</v>
      </c>
      <c r="B73">
        <f>B18+(13/0.017)*(B19*B50-B34*B51)</f>
        <v>0.02986183897287239</v>
      </c>
      <c r="C73">
        <f>C18+(13/0.017)*(C19*C50-C34*C51)</f>
        <v>0.019813137034431376</v>
      </c>
      <c r="D73">
        <f>D18+(13/0.017)*(D19*D50-D34*D51)</f>
        <v>0.01965753804648398</v>
      </c>
      <c r="E73">
        <f>E18+(13/0.017)*(E19*E50-E34*E51)</f>
        <v>0.02363550088662429</v>
      </c>
      <c r="F73">
        <f>F18+(13/0.017)*(F19*F50-F34*F51)</f>
        <v>-0.006536052637219813</v>
      </c>
    </row>
    <row r="74" spans="1:6" ht="12.75">
      <c r="A74" t="s">
        <v>78</v>
      </c>
      <c r="B74">
        <f>B19+(14/0.017)*(B20*B50-B35*B51)</f>
        <v>-0.2044783365422899</v>
      </c>
      <c r="C74">
        <f>C19+(14/0.017)*(C20*C50-C35*C51)</f>
        <v>-0.18229672515801149</v>
      </c>
      <c r="D74">
        <f>D19+(14/0.017)*(D20*D50-D35*D51)</f>
        <v>-0.1957711842495605</v>
      </c>
      <c r="E74">
        <f>E19+(14/0.017)*(E20*E50-E35*E51)</f>
        <v>-0.18639132534702807</v>
      </c>
      <c r="F74">
        <f>F19+(14/0.017)*(F20*F50-F35*F51)</f>
        <v>-0.14034216048092715</v>
      </c>
    </row>
    <row r="75" spans="1:6" ht="12.75">
      <c r="A75" t="s">
        <v>79</v>
      </c>
      <c r="B75" s="49">
        <f>B20</f>
        <v>-0.0005463004</v>
      </c>
      <c r="C75" s="49">
        <f>C20</f>
        <v>-0.003372908</v>
      </c>
      <c r="D75" s="49">
        <f>D20</f>
        <v>-0.003433849</v>
      </c>
      <c r="E75" s="49">
        <f>E20</f>
        <v>-0.003428618</v>
      </c>
      <c r="F75" s="49">
        <f>F20</f>
        <v>-0.007560836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117.3500666581486</v>
      </c>
      <c r="C82">
        <f>C22+(2/0.017)*(C8*C51+C23*C50)</f>
        <v>40.47023451961924</v>
      </c>
      <c r="D82">
        <f>D22+(2/0.017)*(D8*D51+D23*D50)</f>
        <v>-10.920147389738098</v>
      </c>
      <c r="E82">
        <f>E22+(2/0.017)*(E8*E51+E23*E50)</f>
        <v>-48.1400709121097</v>
      </c>
      <c r="F82">
        <f>F22+(2/0.017)*(F8*F51+F23*F50)</f>
        <v>-94.56647005876407</v>
      </c>
    </row>
    <row r="83" spans="1:6" ht="12.75">
      <c r="A83" t="s">
        <v>82</v>
      </c>
      <c r="B83">
        <f>B23+(3/0.017)*(B9*B51+B24*B50)</f>
        <v>3.546426758949962</v>
      </c>
      <c r="C83">
        <f>C23+(3/0.017)*(C9*C51+C24*C50)</f>
        <v>-1.1581870904648912</v>
      </c>
      <c r="D83">
        <f>D23+(3/0.017)*(D9*D51+D24*D50)</f>
        <v>-0.2364197136184854</v>
      </c>
      <c r="E83">
        <f>E23+(3/0.017)*(E9*E51+E24*E50)</f>
        <v>-1.4947091343404724</v>
      </c>
      <c r="F83">
        <f>F23+(3/0.017)*(F9*F51+F24*F50)</f>
        <v>3.6465115607668634</v>
      </c>
    </row>
    <row r="84" spans="1:6" ht="12.75">
      <c r="A84" t="s">
        <v>83</v>
      </c>
      <c r="B84">
        <f>B24+(4/0.017)*(B10*B51+B25*B50)</f>
        <v>1.8831536721466535</v>
      </c>
      <c r="C84">
        <f>C24+(4/0.017)*(C10*C51+C25*C50)</f>
        <v>1.047315546383983</v>
      </c>
      <c r="D84">
        <f>D24+(4/0.017)*(D10*D51+D25*D50)</f>
        <v>-1.309665211519017</v>
      </c>
      <c r="E84">
        <f>E24+(4/0.017)*(E10*E51+E25*E50)</f>
        <v>-0.8903765235935264</v>
      </c>
      <c r="F84">
        <f>F24+(4/0.017)*(F10*F51+F25*F50)</f>
        <v>2.2252381367689527</v>
      </c>
    </row>
    <row r="85" spans="1:6" ht="12.75">
      <c r="A85" t="s">
        <v>84</v>
      </c>
      <c r="B85">
        <f>B25+(5/0.017)*(B11*B51+B26*B50)</f>
        <v>1.0360785518883524</v>
      </c>
      <c r="C85">
        <f>C25+(5/0.017)*(C11*C51+C26*C50)</f>
        <v>0.2602471283061148</v>
      </c>
      <c r="D85">
        <f>D25+(5/0.017)*(D11*D51+D26*D50)</f>
        <v>0.5024654814782679</v>
      </c>
      <c r="E85">
        <f>E25+(5/0.017)*(E11*E51+E26*E50)</f>
        <v>0.43159147475697424</v>
      </c>
      <c r="F85">
        <f>F25+(5/0.017)*(F11*F51+F26*F50)</f>
        <v>-2.190912366531717</v>
      </c>
    </row>
    <row r="86" spans="1:6" ht="12.75">
      <c r="A86" t="s">
        <v>85</v>
      </c>
      <c r="B86">
        <f>B26+(6/0.017)*(B12*B51+B27*B50)</f>
        <v>1.6293122498056773</v>
      </c>
      <c r="C86">
        <f>C26+(6/0.017)*(C12*C51+C27*C50)</f>
        <v>0.2119998927280724</v>
      </c>
      <c r="D86">
        <f>D26+(6/0.017)*(D12*D51+D27*D50)</f>
        <v>0.15167507152648338</v>
      </c>
      <c r="E86">
        <f>E26+(6/0.017)*(E12*E51+E27*E50)</f>
        <v>0.05331743345786507</v>
      </c>
      <c r="F86">
        <f>F26+(6/0.017)*(F12*F51+F27*F50)</f>
        <v>2.190607896299037</v>
      </c>
    </row>
    <row r="87" spans="1:6" ht="12.75">
      <c r="A87" t="s">
        <v>86</v>
      </c>
      <c r="B87">
        <f>B27+(7/0.017)*(B13*B51+B28*B50)</f>
        <v>0.49492955401811217</v>
      </c>
      <c r="C87">
        <f>C27+(7/0.017)*(C13*C51+C28*C50)</f>
        <v>0.06180718020093921</v>
      </c>
      <c r="D87">
        <f>D27+(7/0.017)*(D13*D51+D28*D50)</f>
        <v>0.021498403385313072</v>
      </c>
      <c r="E87">
        <f>E27+(7/0.017)*(E13*E51+E28*E50)</f>
        <v>-0.024517224952908548</v>
      </c>
      <c r="F87">
        <f>F27+(7/0.017)*(F13*F51+F28*F50)</f>
        <v>0.1304299633516265</v>
      </c>
    </row>
    <row r="88" spans="1:6" ht="12.75">
      <c r="A88" t="s">
        <v>87</v>
      </c>
      <c r="B88">
        <f>B28+(8/0.017)*(B14*B51+B29*B50)</f>
        <v>0.22790171691218825</v>
      </c>
      <c r="C88">
        <f>C28+(8/0.017)*(C14*C51+C29*C50)</f>
        <v>-0.08270643943739868</v>
      </c>
      <c r="D88">
        <f>D28+(8/0.017)*(D14*D51+D29*D50)</f>
        <v>-0.4275234474661095</v>
      </c>
      <c r="E88">
        <f>E28+(8/0.017)*(E14*E51+E29*E50)</f>
        <v>-0.5293460229816364</v>
      </c>
      <c r="F88">
        <f>F28+(8/0.017)*(F14*F51+F29*F50)</f>
        <v>-0.10419425168182699</v>
      </c>
    </row>
    <row r="89" spans="1:6" ht="12.75">
      <c r="A89" t="s">
        <v>88</v>
      </c>
      <c r="B89">
        <f>B29+(9/0.017)*(B15*B51+B30*B50)</f>
        <v>0.09218128824622648</v>
      </c>
      <c r="C89">
        <f>C29+(9/0.017)*(C15*C51+C30*C50)</f>
        <v>0.09150421418479968</v>
      </c>
      <c r="D89">
        <f>D29+(9/0.017)*(D15*D51+D30*D50)</f>
        <v>0.013296245431640697</v>
      </c>
      <c r="E89">
        <f>E29+(9/0.017)*(E15*E51+E30*E50)</f>
        <v>0.02674041048176114</v>
      </c>
      <c r="F89">
        <f>F29+(9/0.017)*(F15*F51+F30*F50)</f>
        <v>-0.1471784939722218</v>
      </c>
    </row>
    <row r="90" spans="1:6" ht="12.75">
      <c r="A90" t="s">
        <v>89</v>
      </c>
      <c r="B90">
        <f>B30+(10/0.017)*(B16*B51+B31*B50)</f>
        <v>0.23127129254394865</v>
      </c>
      <c r="C90">
        <f>C30+(10/0.017)*(C16*C51+C31*C50)</f>
        <v>0.021343456633478905</v>
      </c>
      <c r="D90">
        <f>D30+(10/0.017)*(D16*D51+D31*D50)</f>
        <v>0.024185923151420163</v>
      </c>
      <c r="E90">
        <f>E30+(10/0.017)*(E16*E51+E31*E50)</f>
        <v>-0.028391370426593295</v>
      </c>
      <c r="F90">
        <f>F30+(10/0.017)*(F16*F51+F31*F50)</f>
        <v>0.35220482268953907</v>
      </c>
    </row>
    <row r="91" spans="1:6" ht="12.75">
      <c r="A91" t="s">
        <v>90</v>
      </c>
      <c r="B91">
        <f>B31+(11/0.017)*(B17*B51+B32*B50)</f>
        <v>0.006202805763295131</v>
      </c>
      <c r="C91">
        <f>C31+(11/0.017)*(C17*C51+C32*C50)</f>
        <v>0.026928669847845334</v>
      </c>
      <c r="D91">
        <f>D31+(11/0.017)*(D17*D51+D32*D50)</f>
        <v>-0.0032903405891771547</v>
      </c>
      <c r="E91">
        <f>E31+(11/0.017)*(E17*E51+E32*E50)</f>
        <v>-0.005973466554038982</v>
      </c>
      <c r="F91">
        <f>F31+(11/0.017)*(F17*F51+F32*F50)</f>
        <v>0.034662353974591054</v>
      </c>
    </row>
    <row r="92" spans="1:6" ht="12.75">
      <c r="A92" t="s">
        <v>91</v>
      </c>
      <c r="B92">
        <f>B32+(12/0.017)*(B18*B51+B33*B50)</f>
        <v>0.05116474546386379</v>
      </c>
      <c r="C92">
        <f>C32+(12/0.017)*(C18*C51+C33*C50)</f>
        <v>0.007405056101970519</v>
      </c>
      <c r="D92">
        <f>D32+(12/0.017)*(D18*D51+D33*D50)</f>
        <v>-0.030544890059297305</v>
      </c>
      <c r="E92">
        <f>E32+(12/0.017)*(E18*E51+E33*E50)</f>
        <v>-0.054906172006763086</v>
      </c>
      <c r="F92">
        <f>F32+(12/0.017)*(F18*F51+F33*F50)</f>
        <v>-0.029087024846984763</v>
      </c>
    </row>
    <row r="93" spans="1:6" ht="12.75">
      <c r="A93" t="s">
        <v>92</v>
      </c>
      <c r="B93">
        <f>B33+(13/0.017)*(B19*B51+B34*B50)</f>
        <v>0.09839664658043627</v>
      </c>
      <c r="C93">
        <f>C33+(13/0.017)*(C19*C51+C34*C50)</f>
        <v>0.08786815506677073</v>
      </c>
      <c r="D93">
        <f>D33+(13/0.017)*(D19*D51+D34*D50)</f>
        <v>0.08287215704141097</v>
      </c>
      <c r="E93">
        <f>E33+(13/0.017)*(E19*E51+E34*E50)</f>
        <v>0.07018927012414343</v>
      </c>
      <c r="F93">
        <f>F33+(13/0.017)*(F19*F51+F34*F50)</f>
        <v>0.055991803386737184</v>
      </c>
    </row>
    <row r="94" spans="1:6" ht="12.75">
      <c r="A94" t="s">
        <v>93</v>
      </c>
      <c r="B94">
        <f>B34+(14/0.017)*(B20*B51+B35*B50)</f>
        <v>0.0028433000825120154</v>
      </c>
      <c r="C94">
        <f>C34+(14/0.017)*(C20*C51+C35*C50)</f>
        <v>0.0036640546227395127</v>
      </c>
      <c r="D94">
        <f>D34+(14/0.017)*(D20*D51+D35*D50)</f>
        <v>0.007557651911927209</v>
      </c>
      <c r="E94">
        <f>E34+(14/0.017)*(E20*E51+E35*E50)</f>
        <v>0.009701623353500886</v>
      </c>
      <c r="F94">
        <f>F34+(14/0.017)*(F20*F51+F35*F50)</f>
        <v>-0.0029868949994038933</v>
      </c>
    </row>
    <row r="95" spans="1:6" ht="12.75">
      <c r="A95" t="s">
        <v>94</v>
      </c>
      <c r="B95" s="49">
        <f>B35</f>
        <v>-0.0009326033</v>
      </c>
      <c r="C95" s="49">
        <f>C35</f>
        <v>-0.001955943</v>
      </c>
      <c r="D95" s="49">
        <f>D35</f>
        <v>0.003198724</v>
      </c>
      <c r="E95" s="49">
        <f>E35</f>
        <v>0.002714944</v>
      </c>
      <c r="F95" s="49">
        <f>F35</f>
        <v>-0.000327707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3.88003567894292</v>
      </c>
      <c r="C103">
        <f>C63*10000/C62</f>
        <v>0.28931810949829895</v>
      </c>
      <c r="D103">
        <f>D63*10000/D62</f>
        <v>0.2702345408928715</v>
      </c>
      <c r="E103">
        <f>E63*10000/E62</f>
        <v>0.7558558983662569</v>
      </c>
      <c r="F103">
        <f>F63*10000/F62</f>
        <v>-3.485174056386178</v>
      </c>
      <c r="G103">
        <f>AVERAGE(C103:E103)</f>
        <v>0.4384695162524758</v>
      </c>
      <c r="H103">
        <f>STDEV(C103:E103)</f>
        <v>0.27503023890317185</v>
      </c>
      <c r="I103">
        <f>(B103*B4+C103*C4+D103*D4+E103*E4+F103*F4)/SUM(B4:F4)</f>
        <v>0.4192728709806917</v>
      </c>
      <c r="K103">
        <f>(LN(H103)+LN(H123))/2-LN(K114*K115^3)</f>
        <v>-4.738277545197271</v>
      </c>
    </row>
    <row r="104" spans="1:11" ht="12.75">
      <c r="A104" t="s">
        <v>68</v>
      </c>
      <c r="B104">
        <f>B64*10000/B62</f>
        <v>1.2684755977592452</v>
      </c>
      <c r="C104">
        <f>C64*10000/C62</f>
        <v>-0.23683310727884027</v>
      </c>
      <c r="D104">
        <f>D64*10000/D62</f>
        <v>0.5659226114397449</v>
      </c>
      <c r="E104">
        <f>E64*10000/E62</f>
        <v>0.2475475143733883</v>
      </c>
      <c r="F104">
        <f>F64*10000/F62</f>
        <v>-2.2463591802139424</v>
      </c>
      <c r="G104">
        <f>AVERAGE(C104:E104)</f>
        <v>0.19221233951143094</v>
      </c>
      <c r="H104">
        <f>STDEV(C104:E104)</f>
        <v>0.4042284900481417</v>
      </c>
      <c r="I104">
        <f>(B104*B4+C104*C4+D104*D4+E104*E4+F104*F4)/SUM(B4:F4)</f>
        <v>0.02546232690734359</v>
      </c>
      <c r="K104">
        <f>(LN(H104)+LN(H124))/2-LN(K114*K115^4)</f>
        <v>-3.625615661001304</v>
      </c>
    </row>
    <row r="105" spans="1:11" ht="12.75">
      <c r="A105" t="s">
        <v>69</v>
      </c>
      <c r="B105">
        <f>B65*10000/B62</f>
        <v>-0.21650742623583918</v>
      </c>
      <c r="C105">
        <f>C65*10000/C62</f>
        <v>-0.2578585640222675</v>
      </c>
      <c r="D105">
        <f>D65*10000/D62</f>
        <v>-0.7312753114725458</v>
      </c>
      <c r="E105">
        <f>E65*10000/E62</f>
        <v>-0.11323958248562363</v>
      </c>
      <c r="F105">
        <f>F65*10000/F62</f>
        <v>0.33954318125225746</v>
      </c>
      <c r="G105">
        <f>AVERAGE(C105:E105)</f>
        <v>-0.3674578193268123</v>
      </c>
      <c r="H105">
        <f>STDEV(C105:E105)</f>
        <v>0.323266203226663</v>
      </c>
      <c r="I105">
        <f>(B105*B4+C105*C4+D105*D4+E105*E4+F105*F4)/SUM(B4:F4)</f>
        <v>-0.2516566509446533</v>
      </c>
      <c r="K105">
        <f>(LN(H105)+LN(H125))/2-LN(K114*K115^5)</f>
        <v>-4.302154270922802</v>
      </c>
    </row>
    <row r="106" spans="1:11" ht="12.75">
      <c r="A106" t="s">
        <v>70</v>
      </c>
      <c r="B106">
        <f>B66*10000/B62</f>
        <v>1.7120464659234922</v>
      </c>
      <c r="C106">
        <f>C66*10000/C62</f>
        <v>-0.2910470069534275</v>
      </c>
      <c r="D106">
        <f>D66*10000/D62</f>
        <v>0.7937759282336418</v>
      </c>
      <c r="E106">
        <f>E66*10000/E62</f>
        <v>-0.0462170941799192</v>
      </c>
      <c r="F106">
        <f>F66*10000/F62</f>
        <v>12.073214767182732</v>
      </c>
      <c r="G106">
        <f>AVERAGE(C106:E106)</f>
        <v>0.15217060903343174</v>
      </c>
      <c r="H106">
        <f>STDEV(C106:E106)</f>
        <v>0.5689714059306263</v>
      </c>
      <c r="I106">
        <f>(B106*B4+C106*C4+D106*D4+E106*E4+F106*F4)/SUM(B4:F4)</f>
        <v>1.9603794081290555</v>
      </c>
      <c r="K106">
        <f>(LN(H106)+LN(H126))/2-LN(K114*K115^6)</f>
        <v>-3.648831064314729</v>
      </c>
    </row>
    <row r="107" spans="1:11" ht="12.75">
      <c r="A107" t="s">
        <v>71</v>
      </c>
      <c r="B107">
        <f>B67*10000/B62</f>
        <v>0.1493448760791026</v>
      </c>
      <c r="C107">
        <f>C67*10000/C62</f>
        <v>-0.056055229296594615</v>
      </c>
      <c r="D107">
        <f>D67*10000/D62</f>
        <v>-0.053856070619744026</v>
      </c>
      <c r="E107">
        <f>E67*10000/E62</f>
        <v>-0.09149049647616127</v>
      </c>
      <c r="F107">
        <f>F67*10000/F62</f>
        <v>-0.20964173162809788</v>
      </c>
      <c r="G107">
        <f>AVERAGE(C107:E107)</f>
        <v>-0.0671339321308333</v>
      </c>
      <c r="H107">
        <f>STDEV(C107:E107)</f>
        <v>0.021122044047690313</v>
      </c>
      <c r="I107">
        <f>(B107*B4+C107*C4+D107*D4+E107*E4+F107*F4)/SUM(B4:F4)</f>
        <v>-0.05451156800356088</v>
      </c>
      <c r="K107">
        <f>(LN(H107)+LN(H127))/2-LN(K114*K115^7)</f>
        <v>-5.0130490866795965</v>
      </c>
    </row>
    <row r="108" spans="1:9" ht="12.75">
      <c r="A108" t="s">
        <v>72</v>
      </c>
      <c r="B108">
        <f>B68*10000/B62</f>
        <v>0.04361495479678795</v>
      </c>
      <c r="C108">
        <f>C68*10000/C62</f>
        <v>-0.15703888668550656</v>
      </c>
      <c r="D108">
        <f>D68*10000/D62</f>
        <v>0.09091437916783603</v>
      </c>
      <c r="E108">
        <f>E68*10000/E62</f>
        <v>0.010474102910341709</v>
      </c>
      <c r="F108">
        <f>F68*10000/F62</f>
        <v>-0.1271924550352491</v>
      </c>
      <c r="G108">
        <f>AVERAGE(C108:E108)</f>
        <v>-0.018550134869109607</v>
      </c>
      <c r="H108">
        <f>STDEV(C108:E108)</f>
        <v>0.1264990525491918</v>
      </c>
      <c r="I108">
        <f>(B108*B4+C108*C4+D108*D4+E108*E4+F108*F4)/SUM(B4:F4)</f>
        <v>-0.023920781228244033</v>
      </c>
    </row>
    <row r="109" spans="1:9" ht="12.75">
      <c r="A109" t="s">
        <v>73</v>
      </c>
      <c r="B109">
        <f>B69*10000/B62</f>
        <v>0.162036385134354</v>
      </c>
      <c r="C109">
        <f>C69*10000/C62</f>
        <v>0.0011973597844066053</v>
      </c>
      <c r="D109">
        <f>D69*10000/D62</f>
        <v>-0.04367126785436343</v>
      </c>
      <c r="E109">
        <f>E69*10000/E62</f>
        <v>0.07331265239608355</v>
      </c>
      <c r="F109">
        <f>F69*10000/F62</f>
        <v>0.08399887855860758</v>
      </c>
      <c r="G109">
        <f>AVERAGE(C109:E109)</f>
        <v>0.01027958144204224</v>
      </c>
      <c r="H109">
        <f>STDEV(C109:E109)</f>
        <v>0.05901842476692812</v>
      </c>
      <c r="I109">
        <f>(B109*B4+C109*C4+D109*D4+E109*E4+F109*F4)/SUM(B4:F4)</f>
        <v>0.04216416816103632</v>
      </c>
    </row>
    <row r="110" spans="1:11" ht="12.75">
      <c r="A110" t="s">
        <v>74</v>
      </c>
      <c r="B110">
        <f>B70*10000/B62</f>
        <v>-0.39452821330742405</v>
      </c>
      <c r="C110">
        <f>C70*10000/C62</f>
        <v>-0.21127391630456105</v>
      </c>
      <c r="D110">
        <f>D70*10000/D62</f>
        <v>-0.12201529634781928</v>
      </c>
      <c r="E110">
        <f>E70*10000/E62</f>
        <v>-0.1834452534133002</v>
      </c>
      <c r="F110">
        <f>F70*10000/F62</f>
        <v>-0.31857389132597663</v>
      </c>
      <c r="G110">
        <f>AVERAGE(C110:E110)</f>
        <v>-0.1722448220218935</v>
      </c>
      <c r="H110">
        <f>STDEV(C110:E110)</f>
        <v>0.045671244308215626</v>
      </c>
      <c r="I110">
        <f>(B110*B4+C110*C4+D110*D4+E110*E4+F110*F4)/SUM(B4:F4)</f>
        <v>-0.2240300611605435</v>
      </c>
      <c r="K110">
        <f>EXP(AVERAGE(K103:K107))</f>
        <v>0.014043641813089452</v>
      </c>
    </row>
    <row r="111" spans="1:9" ht="12.75">
      <c r="A111" t="s">
        <v>75</v>
      </c>
      <c r="B111">
        <f>B71*10000/B62</f>
        <v>-0.03992414599241883</v>
      </c>
      <c r="C111">
        <f>C71*10000/C62</f>
        <v>-0.03153034189943805</v>
      </c>
      <c r="D111">
        <f>D71*10000/D62</f>
        <v>-0.0006221706719751692</v>
      </c>
      <c r="E111">
        <f>E71*10000/E62</f>
        <v>-0.023723763655350175</v>
      </c>
      <c r="F111">
        <f>F71*10000/F62</f>
        <v>-0.007000872881224305</v>
      </c>
      <c r="G111">
        <f>AVERAGE(C111:E111)</f>
        <v>-0.01862542540892113</v>
      </c>
      <c r="H111">
        <f>STDEV(C111:E111)</f>
        <v>0.01607244697651207</v>
      </c>
      <c r="I111">
        <f>(B111*B4+C111*C4+D111*D4+E111*E4+F111*F4)/SUM(B4:F4)</f>
        <v>-0.020187614821259074</v>
      </c>
    </row>
    <row r="112" spans="1:9" ht="12.75">
      <c r="A112" t="s">
        <v>76</v>
      </c>
      <c r="B112">
        <f>B72*10000/B62</f>
        <v>-0.03551630468439324</v>
      </c>
      <c r="C112">
        <f>C72*10000/C62</f>
        <v>-0.014742591350429449</v>
      </c>
      <c r="D112">
        <f>D72*10000/D62</f>
        <v>-0.030747938579774207</v>
      </c>
      <c r="E112">
        <f>E72*10000/E62</f>
        <v>-0.029799212667833468</v>
      </c>
      <c r="F112">
        <f>F72*10000/F62</f>
        <v>-0.02197173096235563</v>
      </c>
      <c r="G112">
        <f>AVERAGE(C112:E112)</f>
        <v>-0.02509658086601237</v>
      </c>
      <c r="H112">
        <f>STDEV(C112:E112)</f>
        <v>0.00897935656829586</v>
      </c>
      <c r="I112">
        <f>(B112*B4+C112*C4+D112*D4+E112*E4+F112*F4)/SUM(B4:F4)</f>
        <v>-0.026198800810386474</v>
      </c>
    </row>
    <row r="113" spans="1:9" ht="12.75">
      <c r="A113" t="s">
        <v>77</v>
      </c>
      <c r="B113">
        <f>B73*10000/B62</f>
        <v>0.029861985308249708</v>
      </c>
      <c r="C113">
        <f>C73*10000/C62</f>
        <v>0.01981314323993704</v>
      </c>
      <c r="D113">
        <f>D73*10000/D62</f>
        <v>0.0196575393438201</v>
      </c>
      <c r="E113">
        <f>E73*10000/E62</f>
        <v>0.023635500345049843</v>
      </c>
      <c r="F113">
        <f>F73*10000/F62</f>
        <v>-0.006536045264019584</v>
      </c>
      <c r="G113">
        <f>AVERAGE(C113:E113)</f>
        <v>0.02103539430960233</v>
      </c>
      <c r="H113">
        <f>STDEV(C113:E113)</f>
        <v>0.0022531015711236015</v>
      </c>
      <c r="I113">
        <f>(B113*B4+C113*C4+D113*D4+E113*E4+F113*F4)/SUM(B4:F4)</f>
        <v>0.01866407357188051</v>
      </c>
    </row>
    <row r="114" spans="1:11" ht="12.75">
      <c r="A114" t="s">
        <v>78</v>
      </c>
      <c r="B114">
        <f>B74*10000/B62</f>
        <v>-0.2044793385708173</v>
      </c>
      <c r="C114">
        <f>C74*10000/C62</f>
        <v>-0.18229678225363238</v>
      </c>
      <c r="D114">
        <f>D74*10000/D62</f>
        <v>-0.19577119716984726</v>
      </c>
      <c r="E114">
        <f>E74*10000/E62</f>
        <v>-0.18639132107613154</v>
      </c>
      <c r="F114">
        <f>F74*10000/F62</f>
        <v>-0.14034200216352866</v>
      </c>
      <c r="G114">
        <f>AVERAGE(C114:E114)</f>
        <v>-0.18815310016653708</v>
      </c>
      <c r="H114">
        <f>STDEV(C114:E114)</f>
        <v>0.006907811774080199</v>
      </c>
      <c r="I114">
        <f>(B114*B4+C114*C4+D114*D4+E114*E4+F114*F4)/SUM(B4:F4)</f>
        <v>-0.184188330041937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-0.0005463030770981933</v>
      </c>
      <c r="C115">
        <f>C75*10000/C62</f>
        <v>-0.003372909056400088</v>
      </c>
      <c r="D115">
        <f>D75*10000/D62</f>
        <v>-0.00343384922662331</v>
      </c>
      <c r="E115">
        <f>E75*10000/E62</f>
        <v>-0.0034286179214380137</v>
      </c>
      <c r="F115">
        <f>F75*10000/F62</f>
        <v>-0.00756082747076059</v>
      </c>
      <c r="G115">
        <f>AVERAGE(C115:E115)</f>
        <v>-0.0034117920681538036</v>
      </c>
      <c r="H115">
        <f>STDEV(C115:E115)</f>
        <v>3.3775110521878875E-05</v>
      </c>
      <c r="I115">
        <f>(B115*B4+C115*C4+D115*D4+E115*E4+F115*F4)/SUM(B4:F4)</f>
        <v>-0.00354479487094684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117.35064172207211</v>
      </c>
      <c r="C122">
        <f>C82*10000/C62</f>
        <v>40.47024719496031</v>
      </c>
      <c r="D122">
        <f>D82*10000/D62</f>
        <v>-10.92014811043372</v>
      </c>
      <c r="E122">
        <f>E82*10000/E62</f>
        <v>-48.140069809047304</v>
      </c>
      <c r="F122">
        <f>F82*10000/F62</f>
        <v>-94.56636338007625</v>
      </c>
      <c r="G122">
        <f>AVERAGE(C122:E122)</f>
        <v>-6.196656908173573</v>
      </c>
      <c r="H122">
        <f>STDEV(C122:E122)</f>
        <v>44.49360175060063</v>
      </c>
      <c r="I122">
        <f>(B122*B4+C122*C4+D122*D4+E122*E4+F122*F4)/SUM(B4:F4)</f>
        <v>0.07510852240068805</v>
      </c>
    </row>
    <row r="123" spans="1:9" ht="12.75">
      <c r="A123" t="s">
        <v>82</v>
      </c>
      <c r="B123">
        <f>B83*10000/B62</f>
        <v>3.5464441379097233</v>
      </c>
      <c r="C123">
        <f>C83*10000/C62</f>
        <v>-1.1581874532109087</v>
      </c>
      <c r="D123">
        <f>D83*10000/D62</f>
        <v>-0.23641972922144816</v>
      </c>
      <c r="E123">
        <f>E83*10000/E62</f>
        <v>-1.4947091000913029</v>
      </c>
      <c r="F123">
        <f>F83*10000/F62</f>
        <v>3.646507447204539</v>
      </c>
      <c r="G123">
        <f>AVERAGE(C123:E123)</f>
        <v>-0.9631054275078865</v>
      </c>
      <c r="H123">
        <f>STDEV(C123:E123)</f>
        <v>0.6514336365089769</v>
      </c>
      <c r="I123">
        <f>(B123*B4+C123*C4+D123*D4+E123*E4+F123*F4)/SUM(B4:F4)</f>
        <v>0.30490697591886007</v>
      </c>
    </row>
    <row r="124" spans="1:9" ht="12.75">
      <c r="A124" t="s">
        <v>83</v>
      </c>
      <c r="B124">
        <f>B84*10000/B62</f>
        <v>1.8831629003794965</v>
      </c>
      <c r="C124">
        <f>C84*10000/C62</f>
        <v>1.0473158744048585</v>
      </c>
      <c r="D124">
        <f>D84*10000/D62</f>
        <v>-1.309665297952831</v>
      </c>
      <c r="E124">
        <f>E84*10000/E62</f>
        <v>-0.8903765031917935</v>
      </c>
      <c r="F124">
        <f>F84*10000/F62</f>
        <v>2.225235626518921</v>
      </c>
      <c r="G124">
        <f>AVERAGE(C124:E124)</f>
        <v>-0.384241975579922</v>
      </c>
      <c r="H124">
        <f>STDEV(C124:E124)</f>
        <v>1.2573659696933213</v>
      </c>
      <c r="I124">
        <f>(B124*B4+C124*C4+D124*D4+E124*E4+F124*F4)/SUM(B4:F4)</f>
        <v>0.29217810706002334</v>
      </c>
    </row>
    <row r="125" spans="1:9" ht="12.75">
      <c r="A125" t="s">
        <v>84</v>
      </c>
      <c r="B125">
        <f>B85*10000/B62</f>
        <v>1.0360836291023163</v>
      </c>
      <c r="C125">
        <f>C85*10000/C62</f>
        <v>0.2602472098159245</v>
      </c>
      <c r="D125">
        <f>D85*10000/D62</f>
        <v>0.5024655146394205</v>
      </c>
      <c r="E125">
        <f>E85*10000/E62</f>
        <v>0.43159146486765926</v>
      </c>
      <c r="F125">
        <f>F85*10000/F62</f>
        <v>-2.1909098950039523</v>
      </c>
      <c r="G125">
        <f>AVERAGE(C125:E125)</f>
        <v>0.3981013964410014</v>
      </c>
      <c r="H125">
        <f>STDEV(C125:E125)</f>
        <v>0.12453359109215742</v>
      </c>
      <c r="I125">
        <f>(B125*B4+C125*C4+D125*D4+E125*E4+F125*F4)/SUM(B4:F4)</f>
        <v>0.1476065465622503</v>
      </c>
    </row>
    <row r="126" spans="1:9" ht="12.75">
      <c r="A126" t="s">
        <v>85</v>
      </c>
      <c r="B126">
        <f>B86*10000/B62</f>
        <v>1.6293202341104303</v>
      </c>
      <c r="C126">
        <f>C86*10000/C62</f>
        <v>0.21199995912677205</v>
      </c>
      <c r="D126">
        <f>D86*10000/D62</f>
        <v>0.15167508153656442</v>
      </c>
      <c r="E126">
        <f>E86*10000/E62</f>
        <v>0.05331743223617065</v>
      </c>
      <c r="F126">
        <f>F86*10000/F62</f>
        <v>2.1906054251147395</v>
      </c>
      <c r="G126">
        <f>AVERAGE(C126:E126)</f>
        <v>0.13899749096650235</v>
      </c>
      <c r="H126">
        <f>STDEV(C126:E126)</f>
        <v>0.08009729747059643</v>
      </c>
      <c r="I126">
        <f>(B126*B4+C126*C4+D126*D4+E126*E4+F126*F4)/SUM(B4:F4)</f>
        <v>0.6281404000067305</v>
      </c>
    </row>
    <row r="127" spans="1:9" ht="12.75">
      <c r="A127" t="s">
        <v>86</v>
      </c>
      <c r="B127">
        <f>B87*10000/B62</f>
        <v>0.49493197937788647</v>
      </c>
      <c r="C127">
        <f>C87*10000/C62</f>
        <v>0.06180719955904522</v>
      </c>
      <c r="D127">
        <f>D87*10000/D62</f>
        <v>0.021498404804140555</v>
      </c>
      <c r="E127">
        <f>E87*10000/E62</f>
        <v>-0.02451722439113063</v>
      </c>
      <c r="F127">
        <f>F87*10000/F62</f>
        <v>0.13042981621599448</v>
      </c>
      <c r="G127">
        <f>AVERAGE(C127:E127)</f>
        <v>0.019596126657351717</v>
      </c>
      <c r="H127">
        <f>STDEV(C127:E127)</f>
        <v>0.043193640031759725</v>
      </c>
      <c r="I127">
        <f>(B127*B4+C127*C4+D127*D4+E127*E4+F127*F4)/SUM(B4:F4)</f>
        <v>0.10351833028994874</v>
      </c>
    </row>
    <row r="128" spans="1:9" ht="12.75">
      <c r="A128" t="s">
        <v>87</v>
      </c>
      <c r="B128">
        <f>B88*10000/B62</f>
        <v>0.22790283372497952</v>
      </c>
      <c r="C128">
        <f>C88*10000/C62</f>
        <v>-0.08270646534118553</v>
      </c>
      <c r="D128">
        <f>D88*10000/D62</f>
        <v>-0.4275234756813219</v>
      </c>
      <c r="E128">
        <f>E88*10000/E62</f>
        <v>-0.5293460108524126</v>
      </c>
      <c r="F128">
        <f>F88*10000/F62</f>
        <v>-0.10419413414221661</v>
      </c>
      <c r="G128">
        <f>AVERAGE(C128:E128)</f>
        <v>-0.34652531729164</v>
      </c>
      <c r="H128">
        <f>STDEV(C128:E128)</f>
        <v>0.23407743836283945</v>
      </c>
      <c r="I128">
        <f>(B128*B4+C128*C4+D128*D4+E128*E4+F128*F4)/SUM(B4:F4)</f>
        <v>-0.23072092276051762</v>
      </c>
    </row>
    <row r="129" spans="1:9" ht="12.75">
      <c r="A129" t="s">
        <v>88</v>
      </c>
      <c r="B129">
        <f>B89*10000/B62</f>
        <v>0.0921817399727129</v>
      </c>
      <c r="C129">
        <f>C89*10000/C62</f>
        <v>0.0915042428440634</v>
      </c>
      <c r="D129">
        <f>D89*10000/D62</f>
        <v>0.013296246309151369</v>
      </c>
      <c r="E129">
        <f>E89*10000/E62</f>
        <v>0.026740409869042036</v>
      </c>
      <c r="F129">
        <f>F89*10000/F62</f>
        <v>-0.1471783279428818</v>
      </c>
      <c r="G129">
        <f>AVERAGE(C129:E129)</f>
        <v>0.04384696634075227</v>
      </c>
      <c r="H129">
        <f>STDEV(C129:E129)</f>
        <v>0.04181624548236082</v>
      </c>
      <c r="I129">
        <f>(B129*B4+C129*C4+D129*D4+E129*E4+F129*F4)/SUM(B4:F4)</f>
        <v>0.025553425289483792</v>
      </c>
    </row>
    <row r="130" spans="1:9" ht="12.75">
      <c r="A130" t="s">
        <v>89</v>
      </c>
      <c r="B130">
        <f>B90*10000/B62</f>
        <v>0.23127242586905594</v>
      </c>
      <c r="C130">
        <f>C90*10000/C62</f>
        <v>0.021343463318283074</v>
      </c>
      <c r="D130">
        <f>D90*10000/D62</f>
        <v>0.024185924747615557</v>
      </c>
      <c r="E130">
        <f>E90*10000/E62</f>
        <v>-0.02839136977604475</v>
      </c>
      <c r="F130">
        <f>F90*10000/F62</f>
        <v>0.3522044253737854</v>
      </c>
      <c r="G130">
        <f>AVERAGE(C130:E130)</f>
        <v>0.005712672763284628</v>
      </c>
      <c r="H130">
        <f>STDEV(C130:E130)</f>
        <v>0.029569142444237397</v>
      </c>
      <c r="I130">
        <f>(B130*B4+C130*C4+D130*D4+E130*E4+F130*F4)/SUM(B4:F4)</f>
        <v>0.08451451652340615</v>
      </c>
    </row>
    <row r="131" spans="1:9" ht="12.75">
      <c r="A131" t="s">
        <v>90</v>
      </c>
      <c r="B131">
        <f>B91*10000/B62</f>
        <v>0.00620283615961207</v>
      </c>
      <c r="C131">
        <f>C91*10000/C62</f>
        <v>0.02692867828194706</v>
      </c>
      <c r="D131">
        <f>D91*10000/D62</f>
        <v>-0.003290340806329358</v>
      </c>
      <c r="E131">
        <f>E91*10000/E62</f>
        <v>-0.005973466417165351</v>
      </c>
      <c r="F131">
        <f>F91*10000/F62</f>
        <v>0.034662314872629905</v>
      </c>
      <c r="G131">
        <f>AVERAGE(C131:E131)</f>
        <v>0.005888290352817451</v>
      </c>
      <c r="H131">
        <f>STDEV(C131:E131)</f>
        <v>0.01827083013760125</v>
      </c>
      <c r="I131">
        <f>(B131*B4+C131*C4+D131*D4+E131*E4+F131*F4)/SUM(B4:F4)</f>
        <v>0.009751670699624994</v>
      </c>
    </row>
    <row r="132" spans="1:9" ht="12.75">
      <c r="A132" t="s">
        <v>91</v>
      </c>
      <c r="B132">
        <f>B92*10000/B62</f>
        <v>0.05116499619230485</v>
      </c>
      <c r="C132">
        <f>C92*10000/C62</f>
        <v>0.00740505842124573</v>
      </c>
      <c r="D132">
        <f>D92*10000/D62</f>
        <v>-0.030544892075164656</v>
      </c>
      <c r="E132">
        <f>E92*10000/E62</f>
        <v>-0.05490617074866495</v>
      </c>
      <c r="F132">
        <f>F92*10000/F62</f>
        <v>-0.0290869920344494</v>
      </c>
      <c r="G132">
        <f>AVERAGE(C132:E132)</f>
        <v>-0.02601533480086129</v>
      </c>
      <c r="H132">
        <f>STDEV(C132:E132)</f>
        <v>0.03140159210919372</v>
      </c>
      <c r="I132">
        <f>(B132*B4+C132*C4+D132*D4+E132*E4+F132*F4)/SUM(B4:F4)</f>
        <v>-0.015182545251763416</v>
      </c>
    </row>
    <row r="133" spans="1:9" ht="12.75">
      <c r="A133" t="s">
        <v>92</v>
      </c>
      <c r="B133">
        <f>B93*10000/B62</f>
        <v>0.09839712876475243</v>
      </c>
      <c r="C133">
        <f>C93*10000/C62</f>
        <v>0.08786818258721502</v>
      </c>
      <c r="D133">
        <f>D93*10000/D62</f>
        <v>0.08287216251071453</v>
      </c>
      <c r="E133">
        <f>E93*10000/E62</f>
        <v>0.07018926851585447</v>
      </c>
      <c r="F133">
        <f>F93*10000/F62</f>
        <v>0.0559917402234182</v>
      </c>
      <c r="G133">
        <f>AVERAGE(C133:E133)</f>
        <v>0.08030987120459467</v>
      </c>
      <c r="H133">
        <f>STDEV(C133:E133)</f>
        <v>0.009113726089734119</v>
      </c>
      <c r="I133">
        <f>(B133*B4+C133*C4+D133*D4+E133*E4+F133*F4)/SUM(B4:F4)</f>
        <v>0.07971815560952038</v>
      </c>
    </row>
    <row r="134" spans="1:9" ht="12.75">
      <c r="A134" t="s">
        <v>93</v>
      </c>
      <c r="B134">
        <f>B94*10000/B62</f>
        <v>0.0028433140158598837</v>
      </c>
      <c r="C134">
        <f>C94*10000/C62</f>
        <v>0.0036640557703271803</v>
      </c>
      <c r="D134">
        <f>D94*10000/D62</f>
        <v>0.007557652410708633</v>
      </c>
      <c r="E134">
        <f>E94*10000/E62</f>
        <v>0.009701623131201756</v>
      </c>
      <c r="F134">
        <f>F94*10000/F62</f>
        <v>-0.0029868916299428255</v>
      </c>
      <c r="G134">
        <f>AVERAGE(C134:E134)</f>
        <v>0.006974443770745856</v>
      </c>
      <c r="H134">
        <f>STDEV(C134:E134)</f>
        <v>0.003060744051300259</v>
      </c>
      <c r="I134">
        <f>(B134*B4+C134*C4+D134*D4+E134*E4+F134*F4)/SUM(B4:F4)</f>
        <v>0.005051554668206331</v>
      </c>
    </row>
    <row r="135" spans="1:9" ht="12.75">
      <c r="A135" t="s">
        <v>94</v>
      </c>
      <c r="B135">
        <f>B95*10000/B62</f>
        <v>-0.0009326078701423787</v>
      </c>
      <c r="C135">
        <f>C95*10000/C62</f>
        <v>-0.0019559436126044224</v>
      </c>
      <c r="D135">
        <f>D95*10000/D62</f>
        <v>0.0031987242111057943</v>
      </c>
      <c r="E135">
        <f>E95*10000/E62</f>
        <v>0.002714943937790855</v>
      </c>
      <c r="F135">
        <f>F95*10000/F62</f>
        <v>-0.0003277066303197875</v>
      </c>
      <c r="G135">
        <f>AVERAGE(C135:E135)</f>
        <v>0.001319241512097409</v>
      </c>
      <c r="H135">
        <f>STDEV(C135:E135)</f>
        <v>0.0028466891363500306</v>
      </c>
      <c r="I135">
        <f>(B135*B4+C135*C4+D135*D4+E135*E4+F135*F4)/SUM(B4:F4)</f>
        <v>0.0007726282192359337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2006-02-01T13:07:25Z</cp:lastPrinted>
  <dcterms:created xsi:type="dcterms:W3CDTF">2006-02-01T13:07:25Z</dcterms:created>
  <dcterms:modified xsi:type="dcterms:W3CDTF">2006-02-01T13:29:29Z</dcterms:modified>
  <cp:category/>
  <cp:version/>
  <cp:contentType/>
  <cp:contentStatus/>
</cp:coreProperties>
</file>