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<sst xmlns="http://schemas.openxmlformats.org/spreadsheetml/2006/main" count="204" uniqueCount="98">
  <si>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02/02/2006       08:12:23</t>
  </si>
  <si>
    <t>LISSNER</t>
  </si>
  <si>
    <t>HCMQAP800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</si>
  <si>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</si>
  <si>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</si>
  <si>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</si>
  <si>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</si>
  <si>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</si>
  <si>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</si>
  <si>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</si>
  <si>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</si>
  <si>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</si>
  <si>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</si>
  <si>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</si>
  <si>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</si>
  <si>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</si>
  <si>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</si>
  <si>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</si>
  <si>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</si>
  <si>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</si>
  <si>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</si>
  <si>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</si>
  <si>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</si>
  <si>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</si>
  <si>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</si>
  <si>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</si>
  <si>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</si>
  <si>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</si>
  <si>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</si>
  <si>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</si>
  <si>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</si>
  <si>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</si>
  <si>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</si>
  <si>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</si>
  <si>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</si>
  <si>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</si>
  <si>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</si>
  <si>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</si>
  <si>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</si>
  <si>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</si>
  <si>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</si>
  <si>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</si>
  <si>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</si>
  <si>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</si>
  <si>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</si>
  <si>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</si>
  <si>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</si>
  <si>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</si>
  <si>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</si>
  <si>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</si>
  <si>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</si>
  <si>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</si>
  <si>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</si>
  <si>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</si>
  <si>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</si>
  <si>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</si>
  <si>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</si>
  <si>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ACCEPTED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</si>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</sst>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3860049"/>
        <c:axId val="14978394"/>
      </c:lineChart>
      <c:catAx>
        <c:axId val="538600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978394"/>
        <c:crosses val="autoZero"/>
        <c:auto val="1"/>
        <c:lblOffset val="100"/>
        <c:noMultiLvlLbl val="0"/>
      </c:catAx>
      <c:valAx>
        <c:axId val="14978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86004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-0.002273</v>
      </c>
      <c r="C4" s="12">
        <v>-0.00376</v>
      </c>
      <c r="D4" s="12">
        <v>-0.003757</v>
      </c>
      <c r="E4" s="12">
        <v>-0.003759</v>
      </c>
      <c r="F4" s="24">
        <v>-0.00207</v>
      </c>
      <c r="G4" s="34">
        <v>-0.011713</v>
      </c>
    </row>
    <row r="5" spans="1:7" ht="12.75" thickBot="1">
      <c r="A5" s="44" t="s">
        <v>13</v>
      </c>
      <c r="B5" s="45">
        <v>4.512349</v>
      </c>
      <c r="C5" s="46">
        <v>3.234815</v>
      </c>
      <c r="D5" s="46">
        <v>-0.45338</v>
      </c>
      <c r="E5" s="46">
        <v>-2.892348</v>
      </c>
      <c r="F5" s="47">
        <v>-4.763883</v>
      </c>
      <c r="G5" s="48">
        <v>3.292334</v>
      </c>
    </row>
    <row r="6" spans="1:7" ht="12.75" thickTop="1">
      <c r="A6" s="6" t="s">
        <v>14</v>
      </c>
      <c r="B6" s="39">
        <v>-102.0027</v>
      </c>
      <c r="C6" s="40">
        <v>72.93965</v>
      </c>
      <c r="D6" s="40">
        <v>-14.95927</v>
      </c>
      <c r="E6" s="40">
        <v>123.8626</v>
      </c>
      <c r="F6" s="41">
        <v>-218.2307</v>
      </c>
      <c r="G6" s="42">
        <v>0.002956099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1.154077</v>
      </c>
      <c r="C8" s="13">
        <v>-1.491752</v>
      </c>
      <c r="D8" s="13">
        <v>0.01420554</v>
      </c>
      <c r="E8" s="13">
        <v>0.7146729</v>
      </c>
      <c r="F8" s="25">
        <v>-3.198047</v>
      </c>
      <c r="G8" s="35">
        <v>-0.4395143</v>
      </c>
    </row>
    <row r="9" spans="1:7" ht="12">
      <c r="A9" s="20" t="s">
        <v>17</v>
      </c>
      <c r="B9" s="29">
        <v>-0.03883435</v>
      </c>
      <c r="C9" s="13">
        <v>-0.376439</v>
      </c>
      <c r="D9" s="13">
        <v>-0.4970752</v>
      </c>
      <c r="E9" s="13">
        <v>0.08292465</v>
      </c>
      <c r="F9" s="25">
        <v>0.04933074</v>
      </c>
      <c r="G9" s="35">
        <v>-0.1893393</v>
      </c>
    </row>
    <row r="10" spans="1:7" ht="12">
      <c r="A10" s="20" t="s">
        <v>18</v>
      </c>
      <c r="B10" s="29">
        <v>1.234306</v>
      </c>
      <c r="C10" s="13">
        <v>1.31276</v>
      </c>
      <c r="D10" s="13">
        <v>0.1299442</v>
      </c>
      <c r="E10" s="13">
        <v>0.006643548</v>
      </c>
      <c r="F10" s="25">
        <v>-1.797295</v>
      </c>
      <c r="G10" s="35">
        <v>0.2903088</v>
      </c>
    </row>
    <row r="11" spans="1:7" ht="12">
      <c r="A11" s="21" t="s">
        <v>19</v>
      </c>
      <c r="B11" s="31">
        <v>0.9278487</v>
      </c>
      <c r="C11" s="15">
        <v>-0.1579058</v>
      </c>
      <c r="D11" s="15">
        <v>0.9224136</v>
      </c>
      <c r="E11" s="15">
        <v>-0.2631494</v>
      </c>
      <c r="F11" s="27">
        <v>12.48597</v>
      </c>
      <c r="G11" s="37">
        <v>1.9103</v>
      </c>
    </row>
    <row r="12" spans="1:7" ht="12">
      <c r="A12" s="20" t="s">
        <v>20</v>
      </c>
      <c r="B12" s="29">
        <v>-0.2062824</v>
      </c>
      <c r="C12" s="13">
        <v>0.3363957</v>
      </c>
      <c r="D12" s="13">
        <v>0.05504349</v>
      </c>
      <c r="E12" s="13">
        <v>0.003967354</v>
      </c>
      <c r="F12" s="25">
        <v>-0.1394679</v>
      </c>
      <c r="G12" s="35">
        <v>0.04666187</v>
      </c>
    </row>
    <row r="13" spans="1:7" ht="12">
      <c r="A13" s="20" t="s">
        <v>21</v>
      </c>
      <c r="B13" s="29">
        <v>0.1808672</v>
      </c>
      <c r="C13" s="13">
        <v>0.02693048</v>
      </c>
      <c r="D13" s="13">
        <v>0.03784294</v>
      </c>
      <c r="E13" s="13">
        <v>0.1346735</v>
      </c>
      <c r="F13" s="25">
        <v>0.04371298</v>
      </c>
      <c r="G13" s="35">
        <v>0.08011358</v>
      </c>
    </row>
    <row r="14" spans="1:7" ht="12">
      <c r="A14" s="20" t="s">
        <v>22</v>
      </c>
      <c r="B14" s="29">
        <v>0.2001864</v>
      </c>
      <c r="C14" s="13">
        <v>0.03379856</v>
      </c>
      <c r="D14" s="13">
        <v>-0.0004128055</v>
      </c>
      <c r="E14" s="13">
        <v>-0.0340551</v>
      </c>
      <c r="F14" s="25">
        <v>0.2274269</v>
      </c>
      <c r="G14" s="35">
        <v>0.05911567</v>
      </c>
    </row>
    <row r="15" spans="1:7" ht="12">
      <c r="A15" s="21" t="s">
        <v>23</v>
      </c>
      <c r="B15" s="31">
        <v>-0.4246737</v>
      </c>
      <c r="C15" s="15">
        <v>-0.2491379</v>
      </c>
      <c r="D15" s="15">
        <v>-0.1714576</v>
      </c>
      <c r="E15" s="15">
        <v>-0.2567958</v>
      </c>
      <c r="F15" s="27">
        <v>-0.3837805</v>
      </c>
      <c r="G15" s="37">
        <v>-0.2756875</v>
      </c>
    </row>
    <row r="16" spans="1:7" ht="12">
      <c r="A16" s="20" t="s">
        <v>24</v>
      </c>
      <c r="B16" s="29">
        <v>-0.05113699</v>
      </c>
      <c r="C16" s="13">
        <v>0.02433551</v>
      </c>
      <c r="D16" s="13">
        <v>-0.01994672</v>
      </c>
      <c r="E16" s="13">
        <v>-0.009684425</v>
      </c>
      <c r="F16" s="25">
        <v>-0.02991883</v>
      </c>
      <c r="G16" s="35">
        <v>-0.01267914</v>
      </c>
    </row>
    <row r="17" spans="1:7" ht="12">
      <c r="A17" s="20" t="s">
        <v>25</v>
      </c>
      <c r="B17" s="29">
        <v>-0.02879503</v>
      </c>
      <c r="C17" s="13">
        <v>-0.01467488</v>
      </c>
      <c r="D17" s="13">
        <v>-0.02265488</v>
      </c>
      <c r="E17" s="13">
        <v>-0.03244332</v>
      </c>
      <c r="F17" s="25">
        <v>-0.03153351</v>
      </c>
      <c r="G17" s="35">
        <v>-0.02516087</v>
      </c>
    </row>
    <row r="18" spans="1:7" ht="12">
      <c r="A18" s="20" t="s">
        <v>26</v>
      </c>
      <c r="B18" s="29">
        <v>0.05626735</v>
      </c>
      <c r="C18" s="13">
        <v>-0.007991194</v>
      </c>
      <c r="D18" s="13">
        <v>0.04002404</v>
      </c>
      <c r="E18" s="13">
        <v>0.004267088</v>
      </c>
      <c r="F18" s="25">
        <v>0.04057678</v>
      </c>
      <c r="G18" s="35">
        <v>0.02229634</v>
      </c>
    </row>
    <row r="19" spans="1:7" ht="12">
      <c r="A19" s="21" t="s">
        <v>27</v>
      </c>
      <c r="B19" s="31">
        <v>-0.204845</v>
      </c>
      <c r="C19" s="15">
        <v>-0.1901841</v>
      </c>
      <c r="D19" s="15">
        <v>-0.2131717</v>
      </c>
      <c r="E19" s="15">
        <v>-0.191951</v>
      </c>
      <c r="F19" s="27">
        <v>-0.142966</v>
      </c>
      <c r="G19" s="37">
        <v>-0.192015</v>
      </c>
    </row>
    <row r="20" spans="1:7" ht="12.75" thickBot="1">
      <c r="A20" s="44" t="s">
        <v>28</v>
      </c>
      <c r="B20" s="45">
        <v>-0.00382136</v>
      </c>
      <c r="C20" s="46">
        <v>0.001116161</v>
      </c>
      <c r="D20" s="46">
        <v>0.003148938</v>
      </c>
      <c r="E20" s="46">
        <v>0.006017641</v>
      </c>
      <c r="F20" s="47">
        <v>0.0002319679</v>
      </c>
      <c r="G20" s="48">
        <v>0.001949037</v>
      </c>
    </row>
    <row r="21" spans="1:7" ht="12.75" thickTop="1">
      <c r="A21" s="6" t="s">
        <v>29</v>
      </c>
      <c r="B21" s="39">
        <v>-104.2413</v>
      </c>
      <c r="C21" s="40">
        <v>33.77379</v>
      </c>
      <c r="D21" s="40">
        <v>-22.6119</v>
      </c>
      <c r="E21" s="40">
        <v>47.58417</v>
      </c>
      <c r="F21" s="41">
        <v>7.82417</v>
      </c>
      <c r="G21" s="43">
        <v>0.008522487</v>
      </c>
    </row>
    <row r="22" spans="1:7" ht="12">
      <c r="A22" s="20" t="s">
        <v>30</v>
      </c>
      <c r="B22" s="29">
        <v>90.24943</v>
      </c>
      <c r="C22" s="13">
        <v>64.69721</v>
      </c>
      <c r="D22" s="13">
        <v>-9.067598</v>
      </c>
      <c r="E22" s="13">
        <v>-57.84761</v>
      </c>
      <c r="F22" s="25">
        <v>-95.28055</v>
      </c>
      <c r="G22" s="36">
        <v>0</v>
      </c>
    </row>
    <row r="23" spans="1:7" ht="12">
      <c r="A23" s="20" t="s">
        <v>31</v>
      </c>
      <c r="B23" s="29">
        <v>1.464264</v>
      </c>
      <c r="C23" s="13">
        <v>-2.613182</v>
      </c>
      <c r="D23" s="13">
        <v>-1.943079</v>
      </c>
      <c r="E23" s="13">
        <v>-2.724148</v>
      </c>
      <c r="F23" s="25">
        <v>6.133286</v>
      </c>
      <c r="G23" s="35">
        <v>-0.726124</v>
      </c>
    </row>
    <row r="24" spans="1:7" ht="12">
      <c r="A24" s="20" t="s">
        <v>32</v>
      </c>
      <c r="B24" s="29">
        <v>-2.165269</v>
      </c>
      <c r="C24" s="13">
        <v>1.115045</v>
      </c>
      <c r="D24" s="13">
        <v>0.06885761</v>
      </c>
      <c r="E24" s="13">
        <v>0.7668335</v>
      </c>
      <c r="F24" s="25">
        <v>2.348784</v>
      </c>
      <c r="G24" s="35">
        <v>0.4656662</v>
      </c>
    </row>
    <row r="25" spans="1:7" ht="12">
      <c r="A25" s="20" t="s">
        <v>33</v>
      </c>
      <c r="B25" s="29">
        <v>-0.6500232</v>
      </c>
      <c r="C25" s="13">
        <v>-1.396379</v>
      </c>
      <c r="D25" s="13">
        <v>-0.7080391</v>
      </c>
      <c r="E25" s="13">
        <v>-1.439129</v>
      </c>
      <c r="F25" s="25">
        <v>-1.756085</v>
      </c>
      <c r="G25" s="35">
        <v>-1.180135</v>
      </c>
    </row>
    <row r="26" spans="1:7" ht="12">
      <c r="A26" s="21" t="s">
        <v>34</v>
      </c>
      <c r="B26" s="31">
        <v>0.260436</v>
      </c>
      <c r="C26" s="15">
        <v>0.2688412</v>
      </c>
      <c r="D26" s="15">
        <v>0.370146</v>
      </c>
      <c r="E26" s="15">
        <v>0.08037763</v>
      </c>
      <c r="F26" s="27">
        <v>1.964187</v>
      </c>
      <c r="G26" s="37">
        <v>0.471319</v>
      </c>
    </row>
    <row r="27" spans="1:7" ht="12">
      <c r="A27" s="20" t="s">
        <v>35</v>
      </c>
      <c r="B27" s="29">
        <v>0.259578</v>
      </c>
      <c r="C27" s="13">
        <v>0.2422258</v>
      </c>
      <c r="D27" s="13">
        <v>0.0342728</v>
      </c>
      <c r="E27" s="13">
        <v>0.1211063</v>
      </c>
      <c r="F27" s="25">
        <v>0.1229727</v>
      </c>
      <c r="G27" s="35">
        <v>0.1497746</v>
      </c>
    </row>
    <row r="28" spans="1:7" ht="12">
      <c r="A28" s="20" t="s">
        <v>36</v>
      </c>
      <c r="B28" s="29">
        <v>-0.05327018</v>
      </c>
      <c r="C28" s="13">
        <v>0.01264602</v>
      </c>
      <c r="D28" s="13">
        <v>0.02608262</v>
      </c>
      <c r="E28" s="13">
        <v>0.5215264</v>
      </c>
      <c r="F28" s="25">
        <v>0.271529</v>
      </c>
      <c r="G28" s="35">
        <v>0.1630709</v>
      </c>
    </row>
    <row r="29" spans="1:7" ht="12">
      <c r="A29" s="20" t="s">
        <v>37</v>
      </c>
      <c r="B29" s="29">
        <v>0.1746025</v>
      </c>
      <c r="C29" s="13">
        <v>-0.0081993</v>
      </c>
      <c r="D29" s="13">
        <v>0.01175228</v>
      </c>
      <c r="E29" s="13">
        <v>-0.06876272</v>
      </c>
      <c r="F29" s="25">
        <v>-0.2234534</v>
      </c>
      <c r="G29" s="35">
        <v>-0.01989757</v>
      </c>
    </row>
    <row r="30" spans="1:7" ht="12">
      <c r="A30" s="21" t="s">
        <v>38</v>
      </c>
      <c r="B30" s="31">
        <v>0.008155566</v>
      </c>
      <c r="C30" s="15">
        <v>0.01710528</v>
      </c>
      <c r="D30" s="15">
        <v>0.03808505</v>
      </c>
      <c r="E30" s="15">
        <v>0.02706245</v>
      </c>
      <c r="F30" s="27">
        <v>0.3143987</v>
      </c>
      <c r="G30" s="37">
        <v>0.06264198</v>
      </c>
    </row>
    <row r="31" spans="1:7" ht="12">
      <c r="A31" s="20" t="s">
        <v>39</v>
      </c>
      <c r="B31" s="29">
        <v>0.03718397</v>
      </c>
      <c r="C31" s="13">
        <v>0.05657435</v>
      </c>
      <c r="D31" s="13">
        <v>0.01401838</v>
      </c>
      <c r="E31" s="13">
        <v>0.05272738</v>
      </c>
      <c r="F31" s="25">
        <v>0.004240606</v>
      </c>
      <c r="G31" s="35">
        <v>0.03565399</v>
      </c>
    </row>
    <row r="32" spans="1:7" ht="12">
      <c r="A32" s="20" t="s">
        <v>40</v>
      </c>
      <c r="B32" s="29">
        <v>0.0316919</v>
      </c>
      <c r="C32" s="13">
        <v>0.01804755</v>
      </c>
      <c r="D32" s="13">
        <v>0.02874848</v>
      </c>
      <c r="E32" s="13">
        <v>0.1059482</v>
      </c>
      <c r="F32" s="25">
        <v>0.05988851</v>
      </c>
      <c r="G32" s="35">
        <v>0.04930792</v>
      </c>
    </row>
    <row r="33" spans="1:7" ht="12">
      <c r="A33" s="20" t="s">
        <v>41</v>
      </c>
      <c r="B33" s="29">
        <v>0.137972</v>
      </c>
      <c r="C33" s="13">
        <v>0.09052778</v>
      </c>
      <c r="D33" s="13">
        <v>0.1061401</v>
      </c>
      <c r="E33" s="13">
        <v>0.07574197</v>
      </c>
      <c r="F33" s="25">
        <v>0.05382873</v>
      </c>
      <c r="G33" s="35">
        <v>0.09276641</v>
      </c>
    </row>
    <row r="34" spans="1:7" ht="12">
      <c r="A34" s="21" t="s">
        <v>42</v>
      </c>
      <c r="B34" s="31">
        <v>-0.008230849</v>
      </c>
      <c r="C34" s="15">
        <v>-0.003850587</v>
      </c>
      <c r="D34" s="15">
        <v>0.004196533</v>
      </c>
      <c r="E34" s="15">
        <v>0.009105107</v>
      </c>
      <c r="F34" s="27">
        <v>-0.01129927</v>
      </c>
      <c r="G34" s="37">
        <v>-0.0004244716</v>
      </c>
    </row>
    <row r="35" spans="1:7" ht="12.75" thickBot="1">
      <c r="A35" s="22" t="s">
        <v>43</v>
      </c>
      <c r="B35" s="32">
        <v>0.001193309</v>
      </c>
      <c r="C35" s="16">
        <v>-0.004406243</v>
      </c>
      <c r="D35" s="16">
        <v>-0.0006718307</v>
      </c>
      <c r="E35" s="16">
        <v>0.0006857084</v>
      </c>
      <c r="F35" s="28">
        <v>0.001237034</v>
      </c>
      <c r="G35" s="38">
        <v>-0.0007195444</v>
      </c>
    </row>
    <row r="36" spans="1:7" ht="12">
      <c r="A36" s="4" t="s">
        <v>44</v>
      </c>
      <c r="B36" s="3">
        <v>21.49048</v>
      </c>
      <c r="C36" s="3">
        <v>21.48132</v>
      </c>
      <c r="D36" s="3">
        <v>21.48438</v>
      </c>
      <c r="E36" s="3">
        <v>21.47522</v>
      </c>
      <c r="F36" s="3">
        <v>21.47522</v>
      </c>
      <c r="G36" s="3"/>
    </row>
    <row r="37" spans="1:6" ht="12">
      <c r="A37" s="4" t="s">
        <v>45</v>
      </c>
      <c r="B37" s="2">
        <v>0.1719157</v>
      </c>
      <c r="C37" s="2">
        <v>0.08188884</v>
      </c>
      <c r="D37" s="2">
        <v>0.02492269</v>
      </c>
      <c r="E37" s="2">
        <v>-0.008646647</v>
      </c>
      <c r="F37" s="2">
        <v>-0.04679362</v>
      </c>
    </row>
    <row r="38" spans="1:7" ht="12">
      <c r="A38" s="4" t="s">
        <v>53</v>
      </c>
      <c r="B38" s="2">
        <v>0.0001749896</v>
      </c>
      <c r="C38" s="2">
        <v>-0.0001243637</v>
      </c>
      <c r="D38" s="2">
        <v>2.539589E-05</v>
      </c>
      <c r="E38" s="2">
        <v>-0.0002100914</v>
      </c>
      <c r="F38" s="2">
        <v>0.0003710853</v>
      </c>
      <c r="G38" s="2">
        <v>0.0002269078</v>
      </c>
    </row>
    <row r="39" spans="1:7" ht="12.75" thickBot="1">
      <c r="A39" s="4" t="s">
        <v>54</v>
      </c>
      <c r="B39" s="2">
        <v>0.000175631</v>
      </c>
      <c r="C39" s="2">
        <v>-5.661085E-05</v>
      </c>
      <c r="D39" s="2">
        <v>3.846325E-05</v>
      </c>
      <c r="E39" s="2">
        <v>-8.210841E-05</v>
      </c>
      <c r="F39" s="2">
        <v>0</v>
      </c>
      <c r="G39" s="2">
        <v>0.0008109595</v>
      </c>
    </row>
    <row r="40" spans="2:7" ht="12.75" thickBot="1">
      <c r="B40" s="7" t="s">
        <v>46</v>
      </c>
      <c r="C40" s="18">
        <v>-0.003759</v>
      </c>
      <c r="D40" s="17" t="s">
        <v>47</v>
      </c>
      <c r="E40" s="18">
        <v>3.116299</v>
      </c>
      <c r="F40" s="17" t="s">
        <v>48</v>
      </c>
      <c r="G40" s="8">
        <v>55.089758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0.002273</v>
      </c>
      <c r="C4">
        <v>0.00376</v>
      </c>
      <c r="D4">
        <v>0.003757</v>
      </c>
      <c r="E4">
        <v>0.003759</v>
      </c>
      <c r="F4">
        <v>0.00207</v>
      </c>
      <c r="G4">
        <v>0.011713</v>
      </c>
    </row>
    <row r="5" spans="1:7" ht="12.75">
      <c r="A5" t="s">
        <v>13</v>
      </c>
      <c r="B5">
        <v>4.512349</v>
      </c>
      <c r="C5">
        <v>3.234815</v>
      </c>
      <c r="D5">
        <v>-0.45338</v>
      </c>
      <c r="E5">
        <v>-2.892348</v>
      </c>
      <c r="F5">
        <v>-4.763883</v>
      </c>
      <c r="G5">
        <v>3.292334</v>
      </c>
    </row>
    <row r="6" spans="1:7" ht="12.75">
      <c r="A6" t="s">
        <v>14</v>
      </c>
      <c r="B6" s="49">
        <v>-102.0027</v>
      </c>
      <c r="C6" s="49">
        <v>72.93965</v>
      </c>
      <c r="D6" s="49">
        <v>-14.95927</v>
      </c>
      <c r="E6" s="49">
        <v>123.8626</v>
      </c>
      <c r="F6" s="49">
        <v>-218.2307</v>
      </c>
      <c r="G6" s="49">
        <v>0.002956099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1.154077</v>
      </c>
      <c r="C8" s="49">
        <v>-1.491752</v>
      </c>
      <c r="D8" s="49">
        <v>0.01420554</v>
      </c>
      <c r="E8" s="49">
        <v>0.7146729</v>
      </c>
      <c r="F8" s="49">
        <v>-3.198047</v>
      </c>
      <c r="G8" s="49">
        <v>-0.4395143</v>
      </c>
    </row>
    <row r="9" spans="1:7" ht="12.75">
      <c r="A9" t="s">
        <v>17</v>
      </c>
      <c r="B9" s="49">
        <v>-0.03883435</v>
      </c>
      <c r="C9" s="49">
        <v>-0.376439</v>
      </c>
      <c r="D9" s="49">
        <v>-0.4970752</v>
      </c>
      <c r="E9" s="49">
        <v>0.08292465</v>
      </c>
      <c r="F9" s="49">
        <v>0.04933074</v>
      </c>
      <c r="G9" s="49">
        <v>-0.1893393</v>
      </c>
    </row>
    <row r="10" spans="1:7" ht="12.75">
      <c r="A10" t="s">
        <v>18</v>
      </c>
      <c r="B10" s="49">
        <v>1.234306</v>
      </c>
      <c r="C10" s="49">
        <v>1.31276</v>
      </c>
      <c r="D10" s="49">
        <v>0.1299442</v>
      </c>
      <c r="E10" s="49">
        <v>0.006643548</v>
      </c>
      <c r="F10" s="49">
        <v>-1.797295</v>
      </c>
      <c r="G10" s="49">
        <v>0.2903088</v>
      </c>
    </row>
    <row r="11" spans="1:7" ht="12.75">
      <c r="A11" t="s">
        <v>19</v>
      </c>
      <c r="B11" s="49">
        <v>0.9278487</v>
      </c>
      <c r="C11" s="49">
        <v>-0.1579058</v>
      </c>
      <c r="D11" s="49">
        <v>0.9224136</v>
      </c>
      <c r="E11" s="49">
        <v>-0.2631494</v>
      </c>
      <c r="F11" s="49">
        <v>12.48597</v>
      </c>
      <c r="G11" s="49">
        <v>1.9103</v>
      </c>
    </row>
    <row r="12" spans="1:7" ht="12.75">
      <c r="A12" t="s">
        <v>20</v>
      </c>
      <c r="B12" s="49">
        <v>-0.2062824</v>
      </c>
      <c r="C12" s="49">
        <v>0.3363957</v>
      </c>
      <c r="D12" s="49">
        <v>0.05504349</v>
      </c>
      <c r="E12" s="49">
        <v>0.003967354</v>
      </c>
      <c r="F12" s="49">
        <v>-0.1394679</v>
      </c>
      <c r="G12" s="49">
        <v>0.04666187</v>
      </c>
    </row>
    <row r="13" spans="1:7" ht="12.75">
      <c r="A13" t="s">
        <v>21</v>
      </c>
      <c r="B13" s="49">
        <v>0.1808672</v>
      </c>
      <c r="C13" s="49">
        <v>0.02693048</v>
      </c>
      <c r="D13" s="49">
        <v>0.03784294</v>
      </c>
      <c r="E13" s="49">
        <v>0.1346735</v>
      </c>
      <c r="F13" s="49">
        <v>0.04371298</v>
      </c>
      <c r="G13" s="49">
        <v>0.08011358</v>
      </c>
    </row>
    <row r="14" spans="1:7" ht="12.75">
      <c r="A14" t="s">
        <v>22</v>
      </c>
      <c r="B14" s="49">
        <v>0.2001864</v>
      </c>
      <c r="C14" s="49">
        <v>0.03379856</v>
      </c>
      <c r="D14" s="49">
        <v>-0.0004128055</v>
      </c>
      <c r="E14" s="49">
        <v>-0.0340551</v>
      </c>
      <c r="F14" s="49">
        <v>0.2274269</v>
      </c>
      <c r="G14" s="49">
        <v>0.05911567</v>
      </c>
    </row>
    <row r="15" spans="1:7" ht="12.75">
      <c r="A15" t="s">
        <v>23</v>
      </c>
      <c r="B15" s="49">
        <v>-0.4246737</v>
      </c>
      <c r="C15" s="49">
        <v>-0.2491379</v>
      </c>
      <c r="D15" s="49">
        <v>-0.1714576</v>
      </c>
      <c r="E15" s="49">
        <v>-0.2567958</v>
      </c>
      <c r="F15" s="49">
        <v>-0.3837805</v>
      </c>
      <c r="G15" s="49">
        <v>-0.2756875</v>
      </c>
    </row>
    <row r="16" spans="1:7" ht="12.75">
      <c r="A16" t="s">
        <v>24</v>
      </c>
      <c r="B16" s="49">
        <v>-0.05113699</v>
      </c>
      <c r="C16" s="49">
        <v>0.02433551</v>
      </c>
      <c r="D16" s="49">
        <v>-0.01994672</v>
      </c>
      <c r="E16" s="49">
        <v>-0.009684425</v>
      </c>
      <c r="F16" s="49">
        <v>-0.02991883</v>
      </c>
      <c r="G16" s="49">
        <v>-0.01267914</v>
      </c>
    </row>
    <row r="17" spans="1:7" ht="12.75">
      <c r="A17" t="s">
        <v>25</v>
      </c>
      <c r="B17" s="49">
        <v>-0.02879503</v>
      </c>
      <c r="C17" s="49">
        <v>-0.01467488</v>
      </c>
      <c r="D17" s="49">
        <v>-0.02265488</v>
      </c>
      <c r="E17" s="49">
        <v>-0.03244332</v>
      </c>
      <c r="F17" s="49">
        <v>-0.03153351</v>
      </c>
      <c r="G17" s="49">
        <v>-0.02516087</v>
      </c>
    </row>
    <row r="18" spans="1:7" ht="12.75">
      <c r="A18" t="s">
        <v>26</v>
      </c>
      <c r="B18" s="49">
        <v>0.05626735</v>
      </c>
      <c r="C18" s="49">
        <v>-0.007991194</v>
      </c>
      <c r="D18" s="49">
        <v>0.04002404</v>
      </c>
      <c r="E18" s="49">
        <v>0.004267088</v>
      </c>
      <c r="F18" s="49">
        <v>0.04057678</v>
      </c>
      <c r="G18" s="49">
        <v>0.02229634</v>
      </c>
    </row>
    <row r="19" spans="1:7" ht="12.75">
      <c r="A19" t="s">
        <v>27</v>
      </c>
      <c r="B19" s="49">
        <v>-0.204845</v>
      </c>
      <c r="C19" s="49">
        <v>-0.1901841</v>
      </c>
      <c r="D19" s="49">
        <v>-0.2131717</v>
      </c>
      <c r="E19" s="49">
        <v>-0.191951</v>
      </c>
      <c r="F19" s="49">
        <v>-0.142966</v>
      </c>
      <c r="G19" s="49">
        <v>-0.192015</v>
      </c>
    </row>
    <row r="20" spans="1:7" ht="12.75">
      <c r="A20" t="s">
        <v>28</v>
      </c>
      <c r="B20" s="49">
        <v>-0.00382136</v>
      </c>
      <c r="C20" s="49">
        <v>0.001116161</v>
      </c>
      <c r="D20" s="49">
        <v>0.003148938</v>
      </c>
      <c r="E20" s="49">
        <v>0.006017641</v>
      </c>
      <c r="F20" s="49">
        <v>0.0002319679</v>
      </c>
      <c r="G20" s="49">
        <v>0.001949037</v>
      </c>
    </row>
    <row r="21" spans="1:7" ht="12.75">
      <c r="A21" t="s">
        <v>29</v>
      </c>
      <c r="B21" s="49">
        <v>-104.2413</v>
      </c>
      <c r="C21" s="49">
        <v>33.77379</v>
      </c>
      <c r="D21" s="49">
        <v>-22.6119</v>
      </c>
      <c r="E21" s="49">
        <v>47.58417</v>
      </c>
      <c r="F21" s="49">
        <v>7.82417</v>
      </c>
      <c r="G21" s="49">
        <v>0.008522487</v>
      </c>
    </row>
    <row r="22" spans="1:7" ht="12.75">
      <c r="A22" t="s">
        <v>30</v>
      </c>
      <c r="B22" s="49">
        <v>90.24943</v>
      </c>
      <c r="C22" s="49">
        <v>64.69721</v>
      </c>
      <c r="D22" s="49">
        <v>-9.067598</v>
      </c>
      <c r="E22" s="49">
        <v>-57.84761</v>
      </c>
      <c r="F22" s="49">
        <v>-95.28055</v>
      </c>
      <c r="G22" s="49">
        <v>0</v>
      </c>
    </row>
    <row r="23" spans="1:7" ht="12.75">
      <c r="A23" t="s">
        <v>31</v>
      </c>
      <c r="B23" s="49">
        <v>1.464264</v>
      </c>
      <c r="C23" s="49">
        <v>-2.613182</v>
      </c>
      <c r="D23" s="49">
        <v>-1.943079</v>
      </c>
      <c r="E23" s="49">
        <v>-2.724148</v>
      </c>
      <c r="F23" s="49">
        <v>6.133286</v>
      </c>
      <c r="G23" s="49">
        <v>-0.726124</v>
      </c>
    </row>
    <row r="24" spans="1:7" ht="12.75">
      <c r="A24" t="s">
        <v>32</v>
      </c>
      <c r="B24" s="49">
        <v>-2.165269</v>
      </c>
      <c r="C24" s="49">
        <v>1.115045</v>
      </c>
      <c r="D24" s="49">
        <v>0.06885761</v>
      </c>
      <c r="E24" s="49">
        <v>0.7668335</v>
      </c>
      <c r="F24" s="49">
        <v>2.348784</v>
      </c>
      <c r="G24" s="49">
        <v>0.4656662</v>
      </c>
    </row>
    <row r="25" spans="1:7" ht="12.75">
      <c r="A25" t="s">
        <v>33</v>
      </c>
      <c r="B25" s="49">
        <v>-0.6500232</v>
      </c>
      <c r="C25" s="49">
        <v>-1.396379</v>
      </c>
      <c r="D25" s="49">
        <v>-0.7080391</v>
      </c>
      <c r="E25" s="49">
        <v>-1.439129</v>
      </c>
      <c r="F25" s="49">
        <v>-1.756085</v>
      </c>
      <c r="G25" s="49">
        <v>-1.180135</v>
      </c>
    </row>
    <row r="26" spans="1:7" ht="12.75">
      <c r="A26" t="s">
        <v>34</v>
      </c>
      <c r="B26" s="49">
        <v>0.260436</v>
      </c>
      <c r="C26" s="49">
        <v>0.2688412</v>
      </c>
      <c r="D26" s="49">
        <v>0.370146</v>
      </c>
      <c r="E26" s="49">
        <v>0.08037763</v>
      </c>
      <c r="F26" s="49">
        <v>1.964187</v>
      </c>
      <c r="G26" s="49">
        <v>0.471319</v>
      </c>
    </row>
    <row r="27" spans="1:7" ht="12.75">
      <c r="A27" t="s">
        <v>35</v>
      </c>
      <c r="B27" s="49">
        <v>0.259578</v>
      </c>
      <c r="C27" s="49">
        <v>0.2422258</v>
      </c>
      <c r="D27" s="49">
        <v>0.0342728</v>
      </c>
      <c r="E27" s="49">
        <v>0.1211063</v>
      </c>
      <c r="F27" s="49">
        <v>0.1229727</v>
      </c>
      <c r="G27" s="49">
        <v>0.1497746</v>
      </c>
    </row>
    <row r="28" spans="1:7" ht="12.75">
      <c r="A28" t="s">
        <v>36</v>
      </c>
      <c r="B28" s="49">
        <v>-0.05327018</v>
      </c>
      <c r="C28" s="49">
        <v>0.01264602</v>
      </c>
      <c r="D28" s="49">
        <v>0.02608262</v>
      </c>
      <c r="E28" s="49">
        <v>0.5215264</v>
      </c>
      <c r="F28" s="49">
        <v>0.271529</v>
      </c>
      <c r="G28" s="49">
        <v>0.1630709</v>
      </c>
    </row>
    <row r="29" spans="1:7" ht="12.75">
      <c r="A29" t="s">
        <v>37</v>
      </c>
      <c r="B29" s="49">
        <v>0.1746025</v>
      </c>
      <c r="C29" s="49">
        <v>-0.0081993</v>
      </c>
      <c r="D29" s="49">
        <v>0.01175228</v>
      </c>
      <c r="E29" s="49">
        <v>-0.06876272</v>
      </c>
      <c r="F29" s="49">
        <v>-0.2234534</v>
      </c>
      <c r="G29" s="49">
        <v>-0.01989757</v>
      </c>
    </row>
    <row r="30" spans="1:7" ht="12.75">
      <c r="A30" t="s">
        <v>38</v>
      </c>
      <c r="B30" s="49">
        <v>0.008155566</v>
      </c>
      <c r="C30" s="49">
        <v>0.01710528</v>
      </c>
      <c r="D30" s="49">
        <v>0.03808505</v>
      </c>
      <c r="E30" s="49">
        <v>0.02706245</v>
      </c>
      <c r="F30" s="49">
        <v>0.3143987</v>
      </c>
      <c r="G30" s="49">
        <v>0.06264198</v>
      </c>
    </row>
    <row r="31" spans="1:7" ht="12.75">
      <c r="A31" t="s">
        <v>39</v>
      </c>
      <c r="B31" s="49">
        <v>0.03718397</v>
      </c>
      <c r="C31" s="49">
        <v>0.05657435</v>
      </c>
      <c r="D31" s="49">
        <v>0.01401838</v>
      </c>
      <c r="E31" s="49">
        <v>0.05272738</v>
      </c>
      <c r="F31" s="49">
        <v>0.004240606</v>
      </c>
      <c r="G31" s="49">
        <v>0.03565399</v>
      </c>
    </row>
    <row r="32" spans="1:7" ht="12.75">
      <c r="A32" t="s">
        <v>40</v>
      </c>
      <c r="B32" s="49">
        <v>0.0316919</v>
      </c>
      <c r="C32" s="49">
        <v>0.01804755</v>
      </c>
      <c r="D32" s="49">
        <v>0.02874848</v>
      </c>
      <c r="E32" s="49">
        <v>0.1059482</v>
      </c>
      <c r="F32" s="49">
        <v>0.05988851</v>
      </c>
      <c r="G32" s="49">
        <v>0.04930792</v>
      </c>
    </row>
    <row r="33" spans="1:7" ht="12.75">
      <c r="A33" t="s">
        <v>41</v>
      </c>
      <c r="B33" s="49">
        <v>0.137972</v>
      </c>
      <c r="C33" s="49">
        <v>0.09052778</v>
      </c>
      <c r="D33" s="49">
        <v>0.1061401</v>
      </c>
      <c r="E33" s="49">
        <v>0.07574197</v>
      </c>
      <c r="F33" s="49">
        <v>0.05382873</v>
      </c>
      <c r="G33" s="49">
        <v>0.09276641</v>
      </c>
    </row>
    <row r="34" spans="1:7" ht="12.75">
      <c r="A34" t="s">
        <v>42</v>
      </c>
      <c r="B34" s="49">
        <v>-0.008230849</v>
      </c>
      <c r="C34" s="49">
        <v>-0.003850587</v>
      </c>
      <c r="D34" s="49">
        <v>0.004196533</v>
      </c>
      <c r="E34" s="49">
        <v>0.009105107</v>
      </c>
      <c r="F34" s="49">
        <v>-0.01129927</v>
      </c>
      <c r="G34" s="49">
        <v>-0.0004244716</v>
      </c>
    </row>
    <row r="35" spans="1:7" ht="12.75">
      <c r="A35" t="s">
        <v>43</v>
      </c>
      <c r="B35" s="49">
        <v>0.001193309</v>
      </c>
      <c r="C35" s="49">
        <v>-0.004406243</v>
      </c>
      <c r="D35" s="49">
        <v>-0.0006718307</v>
      </c>
      <c r="E35" s="49">
        <v>0.0006857084</v>
      </c>
      <c r="F35" s="49">
        <v>0.001237034</v>
      </c>
      <c r="G35" s="49">
        <v>-0.0007195444</v>
      </c>
    </row>
    <row r="36" spans="1:6" ht="12.75">
      <c r="A36" t="s">
        <v>44</v>
      </c>
      <c r="B36" s="49">
        <v>21.49048</v>
      </c>
      <c r="C36" s="49">
        <v>21.48132</v>
      </c>
      <c r="D36" s="49">
        <v>21.48438</v>
      </c>
      <c r="E36" s="49">
        <v>21.47522</v>
      </c>
      <c r="F36" s="49">
        <v>21.47522</v>
      </c>
    </row>
    <row r="37" spans="1:6" ht="12.75">
      <c r="A37" t="s">
        <v>45</v>
      </c>
      <c r="B37" s="49">
        <v>0.1719157</v>
      </c>
      <c r="C37" s="49">
        <v>0.08188884</v>
      </c>
      <c r="D37" s="49">
        <v>0.02492269</v>
      </c>
      <c r="E37" s="49">
        <v>-0.008646647</v>
      </c>
      <c r="F37" s="49">
        <v>-0.04679362</v>
      </c>
    </row>
    <row r="38" spans="1:7" ht="12.75">
      <c r="A38" t="s">
        <v>55</v>
      </c>
      <c r="B38" s="49">
        <v>0.0001749896</v>
      </c>
      <c r="C38" s="49">
        <v>-0.0001243637</v>
      </c>
      <c r="D38" s="49">
        <v>2.539589E-05</v>
      </c>
      <c r="E38" s="49">
        <v>-0.0002100914</v>
      </c>
      <c r="F38" s="49">
        <v>0.0003710853</v>
      </c>
      <c r="G38" s="49">
        <v>0.0002269078</v>
      </c>
    </row>
    <row r="39" spans="1:7" ht="12.75">
      <c r="A39" t="s">
        <v>56</v>
      </c>
      <c r="B39" s="49">
        <v>0.000175631</v>
      </c>
      <c r="C39" s="49">
        <v>-5.661085E-05</v>
      </c>
      <c r="D39" s="49">
        <v>3.846325E-05</v>
      </c>
      <c r="E39" s="49">
        <v>-8.210841E-05</v>
      </c>
      <c r="F39" s="49">
        <v>0</v>
      </c>
      <c r="G39" s="49">
        <v>0.0008109595</v>
      </c>
    </row>
    <row r="40" spans="2:7" ht="12.75">
      <c r="B40" t="s">
        <v>46</v>
      </c>
      <c r="C40">
        <v>-0.003759</v>
      </c>
      <c r="D40" t="s">
        <v>47</v>
      </c>
      <c r="E40">
        <v>3.116299</v>
      </c>
      <c r="F40" t="s">
        <v>48</v>
      </c>
      <c r="G40">
        <v>55.089758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0.00017498964920800906</v>
      </c>
      <c r="C50">
        <f>-0.017/(C7*C7+C22*C22)*(C21*C22+C6*C7)</f>
        <v>-0.0001243636613714846</v>
      </c>
      <c r="D50">
        <f>-0.017/(D7*D7+D22*D22)*(D21*D22+D6*D7)</f>
        <v>2.539588206390036E-05</v>
      </c>
      <c r="E50">
        <f>-0.017/(E7*E7+E22*E22)*(E21*E22+E6*E7)</f>
        <v>-0.00021009144242703962</v>
      </c>
      <c r="F50">
        <f>-0.017/(F7*F7+F22*F22)*(F21*F22+F6*F7)</f>
        <v>0.00037108523496789204</v>
      </c>
      <c r="G50">
        <f>(B50*B$4+C50*C$4+D50*D$4+E50*E$4+F50*F$4)/SUM(B$4:F$4)</f>
        <v>2.5412248590758677E-07</v>
      </c>
    </row>
    <row r="51" spans="1:7" ht="12.75">
      <c r="A51" t="s">
        <v>59</v>
      </c>
      <c r="B51">
        <f>-0.017/(B7*B7+B22*B22)*(B21*B7-B6*B22)</f>
        <v>0.00017563093839030773</v>
      </c>
      <c r="C51">
        <f>-0.017/(C7*C7+C22*C22)*(C21*C7-C6*C22)</f>
        <v>-5.661084480838802E-05</v>
      </c>
      <c r="D51">
        <f>-0.017/(D7*D7+D22*D22)*(D21*D7-D6*D22)</f>
        <v>3.846325796494108E-05</v>
      </c>
      <c r="E51">
        <f>-0.017/(E7*E7+E22*E22)*(E21*E7-E6*E22)</f>
        <v>-8.21084177825857E-05</v>
      </c>
      <c r="F51">
        <f>-0.017/(F7*F7+F22*F22)*(F21*F7-F6*F22)</f>
        <v>-9.765368471538E-06</v>
      </c>
      <c r="G51">
        <f>(B51*B$4+C51*C$4+D51*D$4+E51*E$4+F51*F$4)/SUM(B$4:F$4)</f>
        <v>1.279820395089847E-07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9999.993503702237</v>
      </c>
      <c r="C62">
        <f>C7+(2/0.017)*(C8*C50-C23*C51)</f>
        <v>10000.004421799991</v>
      </c>
      <c r="D62">
        <f>D7+(2/0.017)*(D8*D50-D23*D51)</f>
        <v>10000.008835048358</v>
      </c>
      <c r="E62">
        <f>E7+(2/0.017)*(E8*E50-E23*E51)</f>
        <v>9999.95602092441</v>
      </c>
      <c r="F62">
        <f>F7+(2/0.017)*(F8*F50-F23*F51)</f>
        <v>9999.86742891474</v>
      </c>
    </row>
    <row r="63" spans="1:6" ht="12.75">
      <c r="A63" t="s">
        <v>67</v>
      </c>
      <c r="B63">
        <f>B8+(3/0.017)*(B9*B50-B24*B51)</f>
        <v>1.2199874618330098</v>
      </c>
      <c r="C63">
        <f>C8+(3/0.017)*(C9*C50-C24*C51)</f>
        <v>-1.472351004981343</v>
      </c>
      <c r="D63">
        <f>D8+(3/0.017)*(D9*D50-D24*D51)</f>
        <v>0.011510454498993707</v>
      </c>
      <c r="E63">
        <f>E8+(3/0.017)*(E9*E50-E24*E51)</f>
        <v>0.722709675186428</v>
      </c>
      <c r="F63">
        <f>F8+(3/0.017)*(F9*F50-F24*F51)</f>
        <v>-3.190768885212219</v>
      </c>
    </row>
    <row r="64" spans="1:6" ht="12.75">
      <c r="A64" t="s">
        <v>68</v>
      </c>
      <c r="B64">
        <f>B9+(4/0.017)*(B10*B50-B25*B51)</f>
        <v>0.0388491696580733</v>
      </c>
      <c r="C64">
        <f>C9+(4/0.017)*(C10*C50-C25*C51)</f>
        <v>-0.43345307881522877</v>
      </c>
      <c r="D64">
        <f>D9+(4/0.017)*(D10*D50-D25*D51)</f>
        <v>-0.48989083808690526</v>
      </c>
      <c r="E64">
        <f>E9+(4/0.017)*(E10*E50-E25*E51)</f>
        <v>0.054792801115955754</v>
      </c>
      <c r="F64">
        <f>F9+(4/0.017)*(F10*F50-F25*F51)</f>
        <v>-0.11163360222916664</v>
      </c>
    </row>
    <row r="65" spans="1:6" ht="12.75">
      <c r="A65" t="s">
        <v>69</v>
      </c>
      <c r="B65">
        <f>B10+(5/0.017)*(B11*B50-B26*B51)</f>
        <v>1.2686069704295555</v>
      </c>
      <c r="C65">
        <f>C10+(5/0.017)*(C11*C50-C26*C51)</f>
        <v>1.3230120796738511</v>
      </c>
      <c r="D65">
        <f>D10+(5/0.017)*(D11*D50-D26*D51)</f>
        <v>0.1326466958579549</v>
      </c>
      <c r="E65">
        <f>E10+(5/0.017)*(E11*E50-E26*E51)</f>
        <v>0.02484505301300709</v>
      </c>
      <c r="F65">
        <f>F10+(5/0.017)*(F11*F50-F26*F51)</f>
        <v>-0.42890084674880713</v>
      </c>
    </row>
    <row r="66" spans="1:6" ht="12.75">
      <c r="A66" t="s">
        <v>70</v>
      </c>
      <c r="B66">
        <f>B11+(6/0.017)*(B12*B50-B27*B51)</f>
        <v>0.8990179191037886</v>
      </c>
      <c r="C66">
        <f>C11+(6/0.017)*(C12*C50-C27*C51)</f>
        <v>-0.16783149191149505</v>
      </c>
      <c r="D66">
        <f>D11+(6/0.017)*(D12*D50-D27*D51)</f>
        <v>0.9224417062704157</v>
      </c>
      <c r="E66">
        <f>E11+(6/0.017)*(E12*E50-E27*E51)</f>
        <v>-0.2599339860404619</v>
      </c>
      <c r="F66">
        <f>F11+(6/0.017)*(F12*F50-F27*F51)</f>
        <v>12.468127551277222</v>
      </c>
    </row>
    <row r="67" spans="1:6" ht="12.75">
      <c r="A67" t="s">
        <v>71</v>
      </c>
      <c r="B67">
        <f>B12+(7/0.017)*(B13*B50-B28*B51)</f>
        <v>-0.18939766723058896</v>
      </c>
      <c r="C67">
        <f>C12+(7/0.017)*(C13*C50-C28*C51)</f>
        <v>0.33531141185074154</v>
      </c>
      <c r="D67">
        <f>D12+(7/0.017)*(D13*D50-D28*D51)</f>
        <v>0.05502612682930048</v>
      </c>
      <c r="E67">
        <f>E12+(7/0.017)*(E13*E50-E28*E51)</f>
        <v>0.009949454214649992</v>
      </c>
      <c r="F67">
        <f>F12+(7/0.017)*(F13*F50-F28*F51)</f>
        <v>-0.1316967379217009</v>
      </c>
    </row>
    <row r="68" spans="1:6" ht="12.75">
      <c r="A68" t="s">
        <v>72</v>
      </c>
      <c r="B68">
        <f>B13+(8/0.017)*(B14*B50-B29*B51)</f>
        <v>0.18292129270208024</v>
      </c>
      <c r="C68">
        <f>C13+(8/0.017)*(C14*C50-C29*C51)</f>
        <v>0.024734017896225306</v>
      </c>
      <c r="D68">
        <f>D13+(8/0.017)*(D14*D50-D29*D51)</f>
        <v>0.037625286100183744</v>
      </c>
      <c r="E68">
        <f>E13+(8/0.017)*(E14*E50-E29*E51)</f>
        <v>0.13538347032440948</v>
      </c>
      <c r="F68">
        <f>F13+(8/0.017)*(F14*F50-F29*F51)</f>
        <v>0.0824012905116712</v>
      </c>
    </row>
    <row r="69" spans="1:6" ht="12.75">
      <c r="A69" t="s">
        <v>73</v>
      </c>
      <c r="B69">
        <f>B14+(9/0.017)*(B15*B50-B30*B51)</f>
        <v>0.16008564449970808</v>
      </c>
      <c r="C69">
        <f>C14+(9/0.017)*(C15*C50-C30*C51)</f>
        <v>0.05071434894335184</v>
      </c>
      <c r="D69">
        <f>D14+(9/0.017)*(D15*D50-D30*D51)</f>
        <v>-0.0034935542542266895</v>
      </c>
      <c r="E69">
        <f>E14+(9/0.017)*(E15*E50-E30*E51)</f>
        <v>-0.004316635597750983</v>
      </c>
      <c r="F69">
        <f>F14+(9/0.017)*(F15*F50-F30*F51)</f>
        <v>0.15365598701205274</v>
      </c>
    </row>
    <row r="70" spans="1:6" ht="12.75">
      <c r="A70" t="s">
        <v>74</v>
      </c>
      <c r="B70">
        <f>B15+(10/0.017)*(B16*B50-B31*B51)</f>
        <v>-0.43377905263872385</v>
      </c>
      <c r="C70">
        <f>C15+(10/0.017)*(C16*C50-C31*C51)</f>
        <v>-0.24903421257468056</v>
      </c>
      <c r="D70">
        <f>D15+(10/0.017)*(D16*D50-D31*D51)</f>
        <v>-0.17207275124404248</v>
      </c>
      <c r="E70">
        <f>E15+(10/0.017)*(E16*E50-E31*E51)</f>
        <v>-0.2530522843747367</v>
      </c>
      <c r="F70">
        <f>F15+(10/0.017)*(F16*F50-F31*F51)</f>
        <v>-0.39028698528257755</v>
      </c>
    </row>
    <row r="71" spans="1:6" ht="12.75">
      <c r="A71" t="s">
        <v>75</v>
      </c>
      <c r="B71">
        <f>B16+(11/0.017)*(B17*B50-B32*B51)</f>
        <v>-0.057998990805003814</v>
      </c>
      <c r="C71">
        <f>C16+(11/0.017)*(C17*C50-C32*C51)</f>
        <v>0.0261774980853704</v>
      </c>
      <c r="D71">
        <f>D16+(11/0.017)*(D17*D50-D32*D51)</f>
        <v>-0.021034491146641732</v>
      </c>
      <c r="E71">
        <f>E16+(11/0.017)*(E17*E50-E32*E51)</f>
        <v>0.000354888683128508</v>
      </c>
      <c r="F71">
        <f>F16+(11/0.017)*(F17*F50-F32*F51)</f>
        <v>-0.03711204485905064</v>
      </c>
    </row>
    <row r="72" spans="1:6" ht="12.75">
      <c r="A72" t="s">
        <v>76</v>
      </c>
      <c r="B72">
        <f>B17+(12/0.017)*(B18*B50-B33*B51)</f>
        <v>-0.03894981681874583</v>
      </c>
      <c r="C72">
        <f>C17+(12/0.017)*(C18*C50-C33*C51)</f>
        <v>-0.010355820059531012</v>
      </c>
      <c r="D72">
        <f>D17+(12/0.017)*(D18*D50-D33*D51)</f>
        <v>-0.02481914935093916</v>
      </c>
      <c r="E72">
        <f>E17+(12/0.017)*(E18*E50-E33*E51)</f>
        <v>-0.02868620848690379</v>
      </c>
      <c r="F72">
        <f>F17+(12/0.017)*(F18*F50-F33*F51)</f>
        <v>-0.020533673771756192</v>
      </c>
    </row>
    <row r="73" spans="1:6" ht="12.75">
      <c r="A73" t="s">
        <v>77</v>
      </c>
      <c r="B73">
        <f>B18+(13/0.017)*(B19*B50-B34*B51)</f>
        <v>0.029961343031815066</v>
      </c>
      <c r="C73">
        <f>C18+(13/0.017)*(C19*C50-C34*C51)</f>
        <v>0.00992892825637122</v>
      </c>
      <c r="D73">
        <f>D18+(13/0.017)*(D19*D50-D34*D51)</f>
        <v>0.03576073153584229</v>
      </c>
      <c r="E73">
        <f>E18+(13/0.017)*(E19*E50-E34*E51)</f>
        <v>0.03567728147839469</v>
      </c>
      <c r="F73">
        <f>F18+(13/0.017)*(F19*F50-F34*F51)</f>
        <v>-7.721247568103634E-05</v>
      </c>
    </row>
    <row r="74" spans="1:6" ht="12.75">
      <c r="A74" t="s">
        <v>78</v>
      </c>
      <c r="B74">
        <f>B19+(14/0.017)*(B20*B50-B35*B51)</f>
        <v>-0.2055682897620588</v>
      </c>
      <c r="C74">
        <f>C19+(14/0.017)*(C20*C50-C35*C51)</f>
        <v>-0.19050383612365973</v>
      </c>
      <c r="D74">
        <f>D19+(14/0.017)*(D20*D50-D35*D51)</f>
        <v>-0.21308456164833153</v>
      </c>
      <c r="E74">
        <f>E19+(14/0.017)*(E20*E50-E35*E51)</f>
        <v>-0.1929457843672232</v>
      </c>
      <c r="F74">
        <f>F19+(14/0.017)*(F20*F50-F35*F51)</f>
        <v>-0.14288516238958962</v>
      </c>
    </row>
    <row r="75" spans="1:6" ht="12.75">
      <c r="A75" t="s">
        <v>79</v>
      </c>
      <c r="B75" s="49">
        <f>B20</f>
        <v>-0.00382136</v>
      </c>
      <c r="C75" s="49">
        <f>C20</f>
        <v>0.001116161</v>
      </c>
      <c r="D75" s="49">
        <f>D20</f>
        <v>0.003148938</v>
      </c>
      <c r="E75" s="49">
        <f>E20</f>
        <v>0.006017641</v>
      </c>
      <c r="F75" s="49">
        <f>F20</f>
        <v>0.0002319679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90.3034209023756</v>
      </c>
      <c r="C82">
        <f>C22+(2/0.017)*(C8*C51+C23*C50)</f>
        <v>64.74537873203701</v>
      </c>
      <c r="D82">
        <f>D22+(2/0.017)*(D8*D51+D23*D50)</f>
        <v>-9.073339154561799</v>
      </c>
      <c r="E82">
        <f>E22+(2/0.017)*(E8*E51+E23*E50)</f>
        <v>-57.78718182098193</v>
      </c>
      <c r="F82">
        <f>F22+(2/0.017)*(F8*F51+F23*F50)</f>
        <v>-95.00911447249652</v>
      </c>
    </row>
    <row r="83" spans="1:6" ht="12.75">
      <c r="A83" t="s">
        <v>82</v>
      </c>
      <c r="B83">
        <f>B23+(3/0.017)*(B9*B51+B24*B50)</f>
        <v>1.396195733632367</v>
      </c>
      <c r="C83">
        <f>C23+(3/0.017)*(C9*C51+C24*C50)</f>
        <v>-2.633892685115025</v>
      </c>
      <c r="D83">
        <f>D23+(3/0.017)*(D9*D51+D24*D50)</f>
        <v>-1.9461443703357906</v>
      </c>
      <c r="E83">
        <f>E23+(3/0.017)*(E9*E51+E24*E50)</f>
        <v>-2.753779876692303</v>
      </c>
      <c r="F83">
        <f>F23+(3/0.017)*(F9*F51+F24*F50)</f>
        <v>6.287012587589839</v>
      </c>
    </row>
    <row r="84" spans="1:6" ht="12.75">
      <c r="A84" t="s">
        <v>83</v>
      </c>
      <c r="B84">
        <f>B24+(4/0.017)*(B10*B51+B25*B50)</f>
        <v>-2.141025473106889</v>
      </c>
      <c r="C84">
        <f>C24+(4/0.017)*(C10*C51+C25*C50)</f>
        <v>1.1384196711697867</v>
      </c>
      <c r="D84">
        <f>D24+(4/0.017)*(D10*D51+D25*D50)</f>
        <v>0.06580273936598065</v>
      </c>
      <c r="E84">
        <f>E24+(4/0.017)*(E10*E51+E25*E50)</f>
        <v>0.8378460167609035</v>
      </c>
      <c r="F84">
        <f>F24+(4/0.017)*(F10*F51+F25*F50)</f>
        <v>2.199582596018462</v>
      </c>
    </row>
    <row r="85" spans="1:6" ht="12.75">
      <c r="A85" t="s">
        <v>84</v>
      </c>
      <c r="B85">
        <f>B25+(5/0.017)*(B11*B51+B26*B50)</f>
        <v>-0.5886900993687164</v>
      </c>
      <c r="C85">
        <f>C25+(5/0.017)*(C11*C51+C26*C50)</f>
        <v>-1.4035833809474587</v>
      </c>
      <c r="D85">
        <f>D25+(5/0.017)*(D11*D51+D26*D50)</f>
        <v>-0.6948393304677664</v>
      </c>
      <c r="E85">
        <f>E25+(5/0.017)*(E11*E51+E26*E50)</f>
        <v>-1.4377407268679796</v>
      </c>
      <c r="F85">
        <f>F25+(5/0.017)*(F11*F51+F26*F50)</f>
        <v>-1.5775700892231441</v>
      </c>
    </row>
    <row r="86" spans="1:6" ht="12.75">
      <c r="A86" t="s">
        <v>85</v>
      </c>
      <c r="B86">
        <f>B26+(6/0.017)*(B12*B51+B27*B50)</f>
        <v>0.2636809029447218</v>
      </c>
      <c r="C86">
        <f>C26+(6/0.017)*(C12*C51+C27*C50)</f>
        <v>0.25148788277639555</v>
      </c>
      <c r="D86">
        <f>D26+(6/0.017)*(D12*D51+D27*D50)</f>
        <v>0.3712004258618683</v>
      </c>
      <c r="E86">
        <f>E26+(6/0.017)*(E12*E51+E27*E50)</f>
        <v>0.07128263573633228</v>
      </c>
      <c r="F86">
        <f>F26+(6/0.017)*(F12*F51+F27*F50)</f>
        <v>1.9807735795438544</v>
      </c>
    </row>
    <row r="87" spans="1:6" ht="12.75">
      <c r="A87" t="s">
        <v>86</v>
      </c>
      <c r="B87">
        <f>B27+(7/0.017)*(B13*B51+B28*B50)</f>
        <v>0.2688197071552976</v>
      </c>
      <c r="C87">
        <f>C27+(7/0.017)*(C13*C51+C28*C50)</f>
        <v>0.24095045658764075</v>
      </c>
      <c r="D87">
        <f>D27+(7/0.017)*(D13*D51+D28*D50)</f>
        <v>0.035144898666686186</v>
      </c>
      <c r="E87">
        <f>E27+(7/0.017)*(E13*E51+E28*E50)</f>
        <v>0.0714367452062253</v>
      </c>
      <c r="F87">
        <f>F27+(7/0.017)*(F13*F51+F28*F50)</f>
        <v>0.16428650622719734</v>
      </c>
    </row>
    <row r="88" spans="1:6" ht="12.75">
      <c r="A88" t="s">
        <v>87</v>
      </c>
      <c r="B88">
        <f>B28+(8/0.017)*(B14*B51+B29*B50)</f>
        <v>-0.02234662446549699</v>
      </c>
      <c r="C88">
        <f>C28+(8/0.017)*(C14*C51+C29*C50)</f>
        <v>0.012225469380600575</v>
      </c>
      <c r="D88">
        <f>D28+(8/0.017)*(D14*D51+D29*D50)</f>
        <v>0.026215599610553454</v>
      </c>
      <c r="E88">
        <f>E28+(8/0.017)*(E14*E51+E29*E50)</f>
        <v>0.529640597368675</v>
      </c>
      <c r="F88">
        <f>F28+(8/0.017)*(F14*F51+F29*F50)</f>
        <v>0.2314625694483699</v>
      </c>
    </row>
    <row r="89" spans="1:6" ht="12.75">
      <c r="A89" t="s">
        <v>88</v>
      </c>
      <c r="B89">
        <f>B29+(9/0.017)*(B15*B51+B30*B50)</f>
        <v>0.13587142310204345</v>
      </c>
      <c r="C89">
        <f>C29+(9/0.017)*(C15*C51+C30*C50)</f>
        <v>-0.0018587302535982711</v>
      </c>
      <c r="D89">
        <f>D29+(9/0.017)*(D15*D51+D30*D50)</f>
        <v>0.008772954697301919</v>
      </c>
      <c r="E89">
        <f>E29+(9/0.017)*(E15*E51+E30*E50)</f>
        <v>-0.060610039466121576</v>
      </c>
      <c r="F89">
        <f>F29+(9/0.017)*(F15*F51+F30*F50)</f>
        <v>-0.15970350228705188</v>
      </c>
    </row>
    <row r="90" spans="1:6" ht="12.75">
      <c r="A90" t="s">
        <v>89</v>
      </c>
      <c r="B90">
        <f>B30+(10/0.017)*(B16*B51+B31*B50)</f>
        <v>0.006700020309591381</v>
      </c>
      <c r="C90">
        <f>C30+(10/0.017)*(C16*C51+C31*C50)</f>
        <v>0.012156193479026575</v>
      </c>
      <c r="D90">
        <f>D30+(10/0.017)*(D16*D51+D31*D50)</f>
        <v>0.03784316369899558</v>
      </c>
      <c r="E90">
        <f>E30+(10/0.017)*(E16*E51+E31*E50)</f>
        <v>0.02101398029075616</v>
      </c>
      <c r="F90">
        <f>F30+(10/0.017)*(F16*F51+F31*F50)</f>
        <v>0.3154962262782962</v>
      </c>
    </row>
    <row r="91" spans="1:6" ht="12.75">
      <c r="A91" t="s">
        <v>90</v>
      </c>
      <c r="B91">
        <f>B31+(11/0.017)*(B17*B51+B32*B50)</f>
        <v>0.03750002997426121</v>
      </c>
      <c r="C91">
        <f>C31+(11/0.017)*(C17*C51+C32*C50)</f>
        <v>0.0556596016195438</v>
      </c>
      <c r="D91">
        <f>D31+(11/0.017)*(D17*D51+D32*D50)</f>
        <v>0.013926958685523986</v>
      </c>
      <c r="E91">
        <f>E31+(11/0.017)*(E17*E51+E32*E50)</f>
        <v>0.04004830086087777</v>
      </c>
      <c r="F91">
        <f>F31+(11/0.017)*(F17*F51+F32*F50)</f>
        <v>0.018819927155609217</v>
      </c>
    </row>
    <row r="92" spans="1:6" ht="12.75">
      <c r="A92" t="s">
        <v>91</v>
      </c>
      <c r="B92">
        <f>B32+(12/0.017)*(B18*B51+B33*B50)</f>
        <v>0.05571022425536234</v>
      </c>
      <c r="C92">
        <f>C32+(12/0.017)*(C18*C51+C33*C50)</f>
        <v>0.010419800870636799</v>
      </c>
      <c r="D92">
        <f>D32+(12/0.017)*(D18*D51+D33*D50)</f>
        <v>0.03173787513211979</v>
      </c>
      <c r="E92">
        <f>E32+(12/0.017)*(E18*E51+E33*E50)</f>
        <v>0.09446836218321086</v>
      </c>
      <c r="F92">
        <f>F32+(12/0.017)*(F18*F51+F33*F50)</f>
        <v>0.07370883920845978</v>
      </c>
    </row>
    <row r="93" spans="1:6" ht="12.75">
      <c r="A93" t="s">
        <v>92</v>
      </c>
      <c r="B93">
        <f>B33+(13/0.017)*(B19*B51+B34*B50)</f>
        <v>0.10935866891771549</v>
      </c>
      <c r="C93">
        <f>C33+(13/0.017)*(C19*C51+C34*C50)</f>
        <v>0.09912716962837301</v>
      </c>
      <c r="D93">
        <f>D33+(13/0.017)*(D19*D51+D34*D50)</f>
        <v>0.09995156208234489</v>
      </c>
      <c r="E93">
        <f>E33+(13/0.017)*(E19*E51+E34*E50)</f>
        <v>0.08633153128841962</v>
      </c>
      <c r="F93">
        <f>F33+(13/0.017)*(F19*F51+F34*F50)</f>
        <v>0.05168994201634242</v>
      </c>
    </row>
    <row r="94" spans="1:6" ht="12.75">
      <c r="A94" t="s">
        <v>93</v>
      </c>
      <c r="B94">
        <f>B34+(14/0.017)*(B20*B51+B35*B50)</f>
        <v>-0.008611593263052116</v>
      </c>
      <c r="C94">
        <f>C34+(14/0.017)*(C20*C51+C35*C50)</f>
        <v>-0.0034513484274656357</v>
      </c>
      <c r="D94">
        <f>D34+(14/0.017)*(D20*D51+D35*D50)</f>
        <v>0.0042822267376115865</v>
      </c>
      <c r="E94">
        <f>E34+(14/0.017)*(E20*E51+E35*E50)</f>
        <v>0.008579563101536743</v>
      </c>
      <c r="F94">
        <f>F34+(14/0.017)*(F20*F51+F35*F50)</f>
        <v>-0.010923098399558422</v>
      </c>
    </row>
    <row r="95" spans="1:6" ht="12.75">
      <c r="A95" t="s">
        <v>94</v>
      </c>
      <c r="B95" s="49">
        <f>B35</f>
        <v>0.001193309</v>
      </c>
      <c r="C95" s="49">
        <f>C35</f>
        <v>-0.004406243</v>
      </c>
      <c r="D95" s="49">
        <f>D35</f>
        <v>-0.0006718307</v>
      </c>
      <c r="E95" s="49">
        <f>E35</f>
        <v>0.0006857084</v>
      </c>
      <c r="F95" s="49">
        <f>F35</f>
        <v>0.001237034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1.2199882543737066</v>
      </c>
      <c r="C103">
        <f>C63*10000/C62</f>
        <v>-1.472350353937465</v>
      </c>
      <c r="D103">
        <f>D63*10000/D62</f>
        <v>0.01151044432946048</v>
      </c>
      <c r="E103">
        <f>E63*10000/E62</f>
        <v>0.7227128536107499</v>
      </c>
      <c r="F103">
        <f>F63*10000/F62</f>
        <v>-3.1908111861423993</v>
      </c>
      <c r="G103">
        <f>AVERAGE(C103:E103)</f>
        <v>-0.24604235199908486</v>
      </c>
      <c r="H103">
        <f>STDEV(C103:E103)</f>
        <v>1.1199668314086155</v>
      </c>
      <c r="I103">
        <f>(B103*B4+C103*C4+D103*D4+E103*E4+F103*F4)/SUM(B4:F4)</f>
        <v>-0.42307835507136216</v>
      </c>
      <c r="K103">
        <f>(LN(H103)+LN(H123))/2-LN(K114*K115^3)</f>
        <v>-4.237155745388236</v>
      </c>
    </row>
    <row r="104" spans="1:11" ht="12.75">
      <c r="A104" t="s">
        <v>68</v>
      </c>
      <c r="B104">
        <f>B64*10000/B62</f>
        <v>0.038849194895667086</v>
      </c>
      <c r="C104">
        <f>C64*10000/C62</f>
        <v>-0.43345288715103153</v>
      </c>
      <c r="D104">
        <f>D64*10000/D62</f>
        <v>-0.48989040526636324</v>
      </c>
      <c r="E104">
        <f>E64*10000/E62</f>
        <v>0.05479304209068974</v>
      </c>
      <c r="F104">
        <f>F64*10000/F62</f>
        <v>-0.11163508218756651</v>
      </c>
      <c r="G104">
        <f>AVERAGE(C104:E104)</f>
        <v>-0.2895167501089017</v>
      </c>
      <c r="H104">
        <f>STDEV(C104:E104)</f>
        <v>0.2995133104156624</v>
      </c>
      <c r="I104">
        <f>(B104*B4+C104*C4+D104*D4+E104*E4+F104*F4)/SUM(B4:F4)</f>
        <v>-0.2181390910548123</v>
      </c>
      <c r="K104">
        <f>(LN(H104)+LN(H124))/2-LN(K114*K115^4)</f>
        <v>-4.185955272830518</v>
      </c>
    </row>
    <row r="105" spans="1:11" ht="12.75">
      <c r="A105" t="s">
        <v>69</v>
      </c>
      <c r="B105">
        <f>B65*10000/B62</f>
        <v>1.2686077945549532</v>
      </c>
      <c r="C105">
        <f>C65*10000/C62</f>
        <v>1.3230114946646296</v>
      </c>
      <c r="D105">
        <f>D65*10000/D62</f>
        <v>0.1326465786640612</v>
      </c>
      <c r="E105">
        <f>E65*10000/E62</f>
        <v>0.024845162279734087</v>
      </c>
      <c r="F105">
        <f>F65*10000/F62</f>
        <v>-0.42890653280926005</v>
      </c>
      <c r="G105">
        <f>AVERAGE(C105:E105)</f>
        <v>0.4935010785361416</v>
      </c>
      <c r="H105">
        <f>STDEV(C105:E105)</f>
        <v>0.720396372973143</v>
      </c>
      <c r="I105">
        <f>(B105*B4+C105*C4+D105*D4+E105*E4+F105*F4)/SUM(B4:F4)</f>
        <v>0.48415253057799124</v>
      </c>
      <c r="K105">
        <f>(LN(H105)+LN(H125))/2-LN(K114*K115^5)</f>
        <v>-3.2943620115965127</v>
      </c>
    </row>
    <row r="106" spans="1:11" ht="12.75">
      <c r="A106" t="s">
        <v>70</v>
      </c>
      <c r="B106">
        <f>B66*10000/B62</f>
        <v>0.8990185031329776</v>
      </c>
      <c r="C106">
        <f>C66*10000/C62</f>
        <v>-0.16783141769979892</v>
      </c>
      <c r="D106">
        <f>D66*10000/D62</f>
        <v>0.9224408912894274</v>
      </c>
      <c r="E106">
        <f>E66*10000/E62</f>
        <v>-0.25993512921113154</v>
      </c>
      <c r="F106">
        <f>F66*10000/F62</f>
        <v>12.468292844788598</v>
      </c>
      <c r="G106">
        <f>AVERAGE(C106:E106)</f>
        <v>0.16489144812616566</v>
      </c>
      <c r="H106">
        <f>STDEV(C106:E106)</f>
        <v>0.6576713788407297</v>
      </c>
      <c r="I106">
        <f>(B106*B4+C106*C4+D106*D4+E106*E4+F106*F4)/SUM(B4:F4)</f>
        <v>1.9021898580992473</v>
      </c>
      <c r="K106">
        <f>(LN(H106)+LN(H126))/2-LN(K114*K115^6)</f>
        <v>-3.2594676061719703</v>
      </c>
    </row>
    <row r="107" spans="1:11" ht="12.75">
      <c r="A107" t="s">
        <v>71</v>
      </c>
      <c r="B107">
        <f>B67*10000/B62</f>
        <v>-0.18939779026903308</v>
      </c>
      <c r="C107">
        <f>C67*10000/C62</f>
        <v>0.3353112635828073</v>
      </c>
      <c r="D107">
        <f>D67*10000/D62</f>
        <v>0.05502607821349427</v>
      </c>
      <c r="E107">
        <f>E67*10000/E62</f>
        <v>0.00994949797162233</v>
      </c>
      <c r="F107">
        <f>F67*10000/F62</f>
        <v>-0.13169848386279417</v>
      </c>
      <c r="G107">
        <f>AVERAGE(C107:E107)</f>
        <v>0.13342894658930796</v>
      </c>
      <c r="H107">
        <f>STDEV(C107:E107)</f>
        <v>0.17628195301156976</v>
      </c>
      <c r="I107">
        <f>(B107*B4+C107*C4+D107*D4+E107*E4+F107*F4)/SUM(B4:F4)</f>
        <v>0.05133404513203697</v>
      </c>
      <c r="K107">
        <f>(LN(H107)+LN(H127))/2-LN(K114*K115^7)</f>
        <v>-3.485434602107638</v>
      </c>
    </row>
    <row r="108" spans="1:9" ht="12.75">
      <c r="A108" t="s">
        <v>72</v>
      </c>
      <c r="B108">
        <f>B68*10000/B62</f>
        <v>0.1829214115332759</v>
      </c>
      <c r="C108">
        <f>C68*10000/C62</f>
        <v>0.02473400695934213</v>
      </c>
      <c r="D108">
        <f>D68*10000/D62</f>
        <v>0.037625252858090895</v>
      </c>
      <c r="E108">
        <f>E68*10000/E62</f>
        <v>0.13538406573101552</v>
      </c>
      <c r="F108">
        <f>F68*10000/F62</f>
        <v>0.08240238292900448</v>
      </c>
      <c r="G108">
        <f>AVERAGE(C108:E108)</f>
        <v>0.06591444184948285</v>
      </c>
      <c r="H108">
        <f>STDEV(C108:E108)</f>
        <v>0.06050675612596261</v>
      </c>
      <c r="I108">
        <f>(B108*B4+C108*C4+D108*D4+E108*E4+F108*F4)/SUM(B4:F4)</f>
        <v>0.08512836579269073</v>
      </c>
    </row>
    <row r="109" spans="1:9" ht="12.75">
      <c r="A109" t="s">
        <v>73</v>
      </c>
      <c r="B109">
        <f>B69*10000/B62</f>
        <v>0.16008574849617707</v>
      </c>
      <c r="C109">
        <f>C69*10000/C62</f>
        <v>0.05071432651849099</v>
      </c>
      <c r="D109">
        <f>D69*10000/D62</f>
        <v>-0.0034935511676573387</v>
      </c>
      <c r="E109">
        <f>E69*10000/E62</f>
        <v>-0.004316654581998799</v>
      </c>
      <c r="F109">
        <f>F69*10000/F62</f>
        <v>0.15365802407315376</v>
      </c>
      <c r="G109">
        <f>AVERAGE(C109:E109)</f>
        <v>0.014301373589611617</v>
      </c>
      <c r="H109">
        <f>STDEV(C109:E109)</f>
        <v>0.031537227692970474</v>
      </c>
      <c r="I109">
        <f>(B109*B4+C109*C4+D109*D4+E109*E4+F109*F4)/SUM(B4:F4)</f>
        <v>0.05399073612664977</v>
      </c>
    </row>
    <row r="110" spans="1:11" ht="12.75">
      <c r="A110" t="s">
        <v>74</v>
      </c>
      <c r="B110">
        <f>B70*10000/B62</f>
        <v>-0.4337793344346958</v>
      </c>
      <c r="C110">
        <f>C70*10000/C62</f>
        <v>-0.24903410245678137</v>
      </c>
      <c r="D110">
        <f>D70*10000/D62</f>
        <v>-0.17207259921706897</v>
      </c>
      <c r="E110">
        <f>E70*10000/E62</f>
        <v>-0.25305339728018544</v>
      </c>
      <c r="F110">
        <f>F70*10000/F62</f>
        <v>-0.3902921594280919</v>
      </c>
      <c r="G110">
        <f>AVERAGE(C110:E110)</f>
        <v>-0.22472003298467857</v>
      </c>
      <c r="H110">
        <f>STDEV(C110:E110)</f>
        <v>0.045638283211088315</v>
      </c>
      <c r="I110">
        <f>(B110*B4+C110*C4+D110*D4+E110*E4+F110*F4)/SUM(B4:F4)</f>
        <v>-0.27709571022846896</v>
      </c>
      <c r="K110">
        <f>EXP(AVERAGE(K103:K107))</f>
        <v>0.024910271572519162</v>
      </c>
    </row>
    <row r="111" spans="1:9" ht="12.75">
      <c r="A111" t="s">
        <v>75</v>
      </c>
      <c r="B111">
        <f>B71*10000/B62</f>
        <v>-0.057999028482899714</v>
      </c>
      <c r="C111">
        <f>C71*10000/C62</f>
        <v>0.026177486510209437</v>
      </c>
      <c r="D111">
        <f>D71*10000/D62</f>
        <v>-0.021034472562583506</v>
      </c>
      <c r="E111">
        <f>E71*10000/E62</f>
        <v>0.0003548902439029943</v>
      </c>
      <c r="F111">
        <f>F71*10000/F62</f>
        <v>-0.03711253686397952</v>
      </c>
      <c r="G111">
        <f>AVERAGE(C111:E111)</f>
        <v>0.0018326347305096418</v>
      </c>
      <c r="H111">
        <f>STDEV(C111:E111)</f>
        <v>0.02364064437464726</v>
      </c>
      <c r="I111">
        <f>(B111*B4+C111*C4+D111*D4+E111*E4+F111*F4)/SUM(B4:F4)</f>
        <v>-0.012031492077756323</v>
      </c>
    </row>
    <row r="112" spans="1:9" ht="12.75">
      <c r="A112" t="s">
        <v>76</v>
      </c>
      <c r="B112">
        <f>B72*10000/B62</f>
        <v>-0.038949842121723054</v>
      </c>
      <c r="C112">
        <f>C72*10000/C62</f>
        <v>-0.010355815480396532</v>
      </c>
      <c r="D112">
        <f>D72*10000/D62</f>
        <v>-0.02481912742312006</v>
      </c>
      <c r="E112">
        <f>E72*10000/E62</f>
        <v>-0.028686334646751774</v>
      </c>
      <c r="F112">
        <f>F72*10000/F62</f>
        <v>-0.020533945992506682</v>
      </c>
      <c r="G112">
        <f>AVERAGE(C112:E112)</f>
        <v>-0.02128709251675612</v>
      </c>
      <c r="H112">
        <f>STDEV(C112:E112)</f>
        <v>0.009662216938252794</v>
      </c>
      <c r="I112">
        <f>(B112*B4+C112*C4+D112*D4+E112*E4+F112*F4)/SUM(B4:F4)</f>
        <v>-0.023756547744366367</v>
      </c>
    </row>
    <row r="113" spans="1:9" ht="12.75">
      <c r="A113" t="s">
        <v>77</v>
      </c>
      <c r="B113">
        <f>B73*10000/B62</f>
        <v>0.029961362495608282</v>
      </c>
      <c r="C113">
        <f>C73*10000/C62</f>
        <v>0.009928923865999672</v>
      </c>
      <c r="D113">
        <f>D73*10000/D62</f>
        <v>0.03576069994109096</v>
      </c>
      <c r="E113">
        <f>E73*10000/E62</f>
        <v>0.03567743838447065</v>
      </c>
      <c r="F113">
        <f>F73*10000/F62</f>
        <v>-7.721349930877635E-05</v>
      </c>
      <c r="G113">
        <f>AVERAGE(C113:E113)</f>
        <v>0.02712235406385376</v>
      </c>
      <c r="H113">
        <f>STDEV(C113:E113)</f>
        <v>0.014890005527133402</v>
      </c>
      <c r="I113">
        <f>(B113*B4+C113*C4+D113*D4+E113*E4+F113*F4)/SUM(B4:F4)</f>
        <v>0.023928519067226525</v>
      </c>
    </row>
    <row r="114" spans="1:11" ht="12.75">
      <c r="A114" t="s">
        <v>78</v>
      </c>
      <c r="B114">
        <f>B74*10000/B62</f>
        <v>-0.20556842330542763</v>
      </c>
      <c r="C114">
        <f>C74*10000/C62</f>
        <v>-0.19050375188671087</v>
      </c>
      <c r="D114">
        <f>D74*10000/D62</f>
        <v>-0.21308437338725722</v>
      </c>
      <c r="E114">
        <f>E74*10000/E62</f>
        <v>-0.19294663292867864</v>
      </c>
      <c r="F114">
        <f>F74*10000/F62</f>
        <v>-0.1428870566588067</v>
      </c>
      <c r="G114">
        <f>AVERAGE(C114:E114)</f>
        <v>-0.19884491940088225</v>
      </c>
      <c r="H114">
        <f>STDEV(C114:E114)</f>
        <v>0.012392072236670871</v>
      </c>
      <c r="I114">
        <f>(B114*B4+C114*C4+D114*D4+E114*E4+F114*F4)/SUM(B4:F4)</f>
        <v>-0.1924048738424885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-0.0038213624824708545</v>
      </c>
      <c r="C115">
        <f>C75*10000/C62</f>
        <v>0.0011161605064561484</v>
      </c>
      <c r="D115">
        <f>D75*10000/D62</f>
        <v>0.0031489352179005074</v>
      </c>
      <c r="E115">
        <f>E75*10000/E62</f>
        <v>0.006017667465145232</v>
      </c>
      <c r="F115">
        <f>F75*10000/F62</f>
        <v>0.00023197097526439397</v>
      </c>
      <c r="G115">
        <f>AVERAGE(C115:E115)</f>
        <v>0.003427587729833963</v>
      </c>
      <c r="H115">
        <f>STDEV(C115:E115)</f>
        <v>0.0024626059435736954</v>
      </c>
      <c r="I115">
        <f>(B115*B4+C115*C4+D115*D4+E115*E4+F115*F4)/SUM(B4:F4)</f>
        <v>0.0019490331081086685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90.30347956620484</v>
      </c>
      <c r="C122">
        <f>C82*10000/C62</f>
        <v>64.74535010293816</v>
      </c>
      <c r="D122">
        <f>D82*10000/D62</f>
        <v>-9.073331138229861</v>
      </c>
      <c r="E122">
        <f>E82*10000/E62</f>
        <v>-57.78743596478337</v>
      </c>
      <c r="F122">
        <f>F82*10000/F62</f>
        <v>-95.0103740353362</v>
      </c>
      <c r="G122">
        <f>AVERAGE(C122:E122)</f>
        <v>-0.7051390000250232</v>
      </c>
      <c r="H122">
        <f>STDEV(C122:E122)</f>
        <v>61.693523931819115</v>
      </c>
      <c r="I122">
        <f>(B122*B4+C122*C4+D122*D4+E122*E4+F122*F4)/SUM(B4:F4)</f>
        <v>0.046057641970347035</v>
      </c>
    </row>
    <row r="123" spans="1:9" ht="12.75">
      <c r="A123" t="s">
        <v>82</v>
      </c>
      <c r="B123">
        <f>B83*10000/B62</f>
        <v>1.3961966406432782</v>
      </c>
      <c r="C123">
        <f>C83*10000/C62</f>
        <v>-2.633891520460875</v>
      </c>
      <c r="D123">
        <f>D83*10000/D62</f>
        <v>-1.9461426509093471</v>
      </c>
      <c r="E123">
        <f>E83*10000/E62</f>
        <v>-2.753791987614901</v>
      </c>
      <c r="F123">
        <f>F83*10000/F62</f>
        <v>6.28709593630298</v>
      </c>
      <c r="G123">
        <f>AVERAGE(C123:E123)</f>
        <v>-2.444608719661708</v>
      </c>
      <c r="H123">
        <f>STDEV(C123:E123)</f>
        <v>0.43582719830112787</v>
      </c>
      <c r="I123">
        <f>(B123*B4+C123*C4+D123*D4+E123*E4+F123*F4)/SUM(B4:F4)</f>
        <v>-0.728519789071924</v>
      </c>
    </row>
    <row r="124" spans="1:9" ht="12.75">
      <c r="A124" t="s">
        <v>83</v>
      </c>
      <c r="B124">
        <f>B84*10000/B62</f>
        <v>-2.141026863981692</v>
      </c>
      <c r="C124">
        <f>C84*10000/C62</f>
        <v>1.1384191677836</v>
      </c>
      <c r="D124">
        <f>D84*10000/D62</f>
        <v>0.06580268122899356</v>
      </c>
      <c r="E124">
        <f>E84*10000/E62</f>
        <v>0.8378497015464392</v>
      </c>
      <c r="F124">
        <f>F84*10000/F62</f>
        <v>2.199611756510233</v>
      </c>
      <c r="G124">
        <f>AVERAGE(C124:E124)</f>
        <v>0.680690516853011</v>
      </c>
      <c r="H124">
        <f>STDEV(C124:E124)</f>
        <v>0.5533089451719665</v>
      </c>
      <c r="I124">
        <f>(B124*B4+C124*C4+D124*D4+E124*E4+F124*F4)/SUM(B4:F4)</f>
        <v>0.4714639891479945</v>
      </c>
    </row>
    <row r="125" spans="1:9" ht="12.75">
      <c r="A125" t="s">
        <v>84</v>
      </c>
      <c r="B125">
        <f>B85*10000/B62</f>
        <v>-0.5886904817995824</v>
      </c>
      <c r="C125">
        <f>C85*10000/C62</f>
        <v>-1.403582760311235</v>
      </c>
      <c r="D125">
        <f>D85*10000/D62</f>
        <v>-0.6948387165744001</v>
      </c>
      <c r="E125">
        <f>E85*10000/E62</f>
        <v>-1.4377470499465985</v>
      </c>
      <c r="F125">
        <f>F85*10000/F62</f>
        <v>-1.5775910035182874</v>
      </c>
      <c r="G125">
        <f>AVERAGE(C125:E125)</f>
        <v>-1.1787228422774112</v>
      </c>
      <c r="H125">
        <f>STDEV(C125:E125)</f>
        <v>0.4194039639799528</v>
      </c>
      <c r="I125">
        <f>(B125*B4+C125*C4+D125*D4+E125*E4+F125*F4)/SUM(B4:F4)</f>
        <v>-1.1457953927974154</v>
      </c>
    </row>
    <row r="126" spans="1:9" ht="12.75">
      <c r="A126" t="s">
        <v>85</v>
      </c>
      <c r="B126">
        <f>B86*10000/B62</f>
        <v>0.2636810742397991</v>
      </c>
      <c r="C126">
        <f>C86*10000/C62</f>
        <v>0.2514877715735329</v>
      </c>
      <c r="D126">
        <f>D86*10000/D62</f>
        <v>0.3712000979047867</v>
      </c>
      <c r="E126">
        <f>E86*10000/E62</f>
        <v>0.07128294923215353</v>
      </c>
      <c r="F126">
        <f>F86*10000/F62</f>
        <v>1.9807998392222912</v>
      </c>
      <c r="G126">
        <f>AVERAGE(C126:E126)</f>
        <v>0.23132360623682435</v>
      </c>
      <c r="H126">
        <f>STDEV(C126:E126)</f>
        <v>0.15097191523516945</v>
      </c>
      <c r="I126">
        <f>(B126*B4+C126*C4+D126*D4+E126*E4+F126*F4)/SUM(B4:F4)</f>
        <v>0.4678755454283653</v>
      </c>
    </row>
    <row r="127" spans="1:9" ht="12.75">
      <c r="A127" t="s">
        <v>86</v>
      </c>
      <c r="B127">
        <f>B87*10000/B62</f>
        <v>0.2688198817886973</v>
      </c>
      <c r="C127">
        <f>C87*10000/C62</f>
        <v>0.24095035004421517</v>
      </c>
      <c r="D127">
        <f>D87*10000/D62</f>
        <v>0.03514486761602569</v>
      </c>
      <c r="E127">
        <f>E87*10000/E62</f>
        <v>0.07143705937980874</v>
      </c>
      <c r="F127">
        <f>F87*10000/F62</f>
        <v>0.16428868422011364</v>
      </c>
      <c r="G127">
        <f>AVERAGE(C127:E127)</f>
        <v>0.1158440923466832</v>
      </c>
      <c r="H127">
        <f>STDEV(C127:E127)</f>
        <v>0.10985427885187608</v>
      </c>
      <c r="I127">
        <f>(B127*B4+C127*C4+D127*D4+E127*E4+F127*F4)/SUM(B4:F4)</f>
        <v>0.14454508340160718</v>
      </c>
    </row>
    <row r="128" spans="1:9" ht="12.75">
      <c r="A128" t="s">
        <v>87</v>
      </c>
      <c r="B128">
        <f>B88*10000/B62</f>
        <v>-0.022346638982539073</v>
      </c>
      <c r="C128">
        <f>C88*10000/C62</f>
        <v>0.012225463974744924</v>
      </c>
      <c r="D128">
        <f>D88*10000/D62</f>
        <v>0.026215576448964887</v>
      </c>
      <c r="E128">
        <f>E88*10000/E62</f>
        <v>0.5296429266893058</v>
      </c>
      <c r="F128">
        <f>F88*10000/F62</f>
        <v>0.2314656380134531</v>
      </c>
      <c r="G128">
        <f>AVERAGE(C128:E128)</f>
        <v>0.1893613223710052</v>
      </c>
      <c r="H128">
        <f>STDEV(C128:E128)</f>
        <v>0.29477552220263764</v>
      </c>
      <c r="I128">
        <f>(B128*B4+C128*C4+D128*D4+E128*E4+F128*F4)/SUM(B4:F4)</f>
        <v>0.16414158313396754</v>
      </c>
    </row>
    <row r="129" spans="1:9" ht="12.75">
      <c r="A129" t="s">
        <v>88</v>
      </c>
      <c r="B129">
        <f>B89*10000/B62</f>
        <v>0.13587151136822298</v>
      </c>
      <c r="C129">
        <f>C89*10000/C62</f>
        <v>-0.0018587294317052928</v>
      </c>
      <c r="D129">
        <f>D89*10000/D62</f>
        <v>0.008772946946360867</v>
      </c>
      <c r="E129">
        <f>E89*10000/E62</f>
        <v>-0.060610306024644595</v>
      </c>
      <c r="F129">
        <f>F89*10000/F62</f>
        <v>-0.15970561952178208</v>
      </c>
      <c r="G129">
        <f>AVERAGE(C129:E129)</f>
        <v>-0.01789869616999634</v>
      </c>
      <c r="H129">
        <f>STDEV(C129:E129)</f>
        <v>0.03736936376142558</v>
      </c>
      <c r="I129">
        <f>(B129*B4+C129*C4+D129*D4+E129*E4+F129*F4)/SUM(B4:F4)</f>
        <v>-0.014317029797201562</v>
      </c>
    </row>
    <row r="130" spans="1:9" ht="12.75">
      <c r="A130" t="s">
        <v>89</v>
      </c>
      <c r="B130">
        <f>B90*10000/B62</f>
        <v>0.006700024662126904</v>
      </c>
      <c r="C130">
        <f>C90*10000/C62</f>
        <v>0.012156188103803329</v>
      </c>
      <c r="D130">
        <f>D90*10000/D62</f>
        <v>0.03784313026440699</v>
      </c>
      <c r="E130">
        <f>E90*10000/E62</f>
        <v>0.02101407270870537</v>
      </c>
      <c r="F130">
        <f>F90*10000/F62</f>
        <v>0.31550040890145703</v>
      </c>
      <c r="G130">
        <f>AVERAGE(C130:E130)</f>
        <v>0.023671130358971896</v>
      </c>
      <c r="H130">
        <f>STDEV(C130:E130)</f>
        <v>0.013047977464273126</v>
      </c>
      <c r="I130">
        <f>(B130*B4+C130*C4+D130*D4+E130*E4+F130*F4)/SUM(B4:F4)</f>
        <v>0.05987520388429038</v>
      </c>
    </row>
    <row r="131" spans="1:9" ht="12.75">
      <c r="A131" t="s">
        <v>90</v>
      </c>
      <c r="B131">
        <f>B91*10000/B62</f>
        <v>0.03750005433541312</v>
      </c>
      <c r="C131">
        <f>C91*10000/C62</f>
        <v>0.05565957700799209</v>
      </c>
      <c r="D131">
        <f>D91*10000/D62</f>
        <v>0.013926946380999509</v>
      </c>
      <c r="E131">
        <f>E91*10000/E62</f>
        <v>0.040048476990377446</v>
      </c>
      <c r="F131">
        <f>F91*10000/F62</f>
        <v>0.018820176656733634</v>
      </c>
      <c r="G131">
        <f>AVERAGE(C131:E131)</f>
        <v>0.036545000126456346</v>
      </c>
      <c r="H131">
        <f>STDEV(C131:E131)</f>
        <v>0.021085750576260557</v>
      </c>
      <c r="I131">
        <f>(B131*B4+C131*C4+D131*D4+E131*E4+F131*F4)/SUM(B4:F4)</f>
        <v>0.034339020506698695</v>
      </c>
    </row>
    <row r="132" spans="1:9" ht="12.75">
      <c r="A132" t="s">
        <v>91</v>
      </c>
      <c r="B132">
        <f>B92*10000/B62</f>
        <v>0.05571026044640637</v>
      </c>
      <c r="C132">
        <f>C92*10000/C62</f>
        <v>0.010419796263211297</v>
      </c>
      <c r="D132">
        <f>D92*10000/D62</f>
        <v>0.031737847091578404</v>
      </c>
      <c r="E132">
        <f>E92*10000/E62</f>
        <v>0.09446877764816218</v>
      </c>
      <c r="F132">
        <f>F92*10000/F62</f>
        <v>0.07370981638749506</v>
      </c>
      <c r="G132">
        <f>AVERAGE(C132:E132)</f>
        <v>0.0455421403343173</v>
      </c>
      <c r="H132">
        <f>STDEV(C132:E132)</f>
        <v>0.0436918379323942</v>
      </c>
      <c r="I132">
        <f>(B132*B4+C132*C4+D132*D4+E132*E4+F132*F4)/SUM(B4:F4)</f>
        <v>0.05075449148914608</v>
      </c>
    </row>
    <row r="133" spans="1:9" ht="12.75">
      <c r="A133" t="s">
        <v>92</v>
      </c>
      <c r="B133">
        <f>B93*10000/B62</f>
        <v>0.10935873996040928</v>
      </c>
      <c r="C133">
        <f>C93*10000/C62</f>
        <v>0.09912712579634061</v>
      </c>
      <c r="D133">
        <f>D93*10000/D62</f>
        <v>0.09995147377473446</v>
      </c>
      <c r="E133">
        <f>E93*10000/E62</f>
        <v>0.08633191096818346</v>
      </c>
      <c r="F133">
        <f>F93*10000/F62</f>
        <v>0.05169062728459811</v>
      </c>
      <c r="G133">
        <f>AVERAGE(C133:E133)</f>
        <v>0.0951368368464195</v>
      </c>
      <c r="H133">
        <f>STDEV(C133:E133)</f>
        <v>0.007636421098151519</v>
      </c>
      <c r="I133">
        <f>(B133*B4+C133*C4+D133*D4+E133*E4+F133*F4)/SUM(B4:F4)</f>
        <v>0.09144819435971879</v>
      </c>
    </row>
    <row r="134" spans="1:9" ht="12.75">
      <c r="A134" t="s">
        <v>93</v>
      </c>
      <c r="B134">
        <f>B94*10000/B62</f>
        <v>-0.008611598857403155</v>
      </c>
      <c r="C134">
        <f>C94*10000/C62</f>
        <v>-0.003451346901349066</v>
      </c>
      <c r="D134">
        <f>D94*10000/D62</f>
        <v>0.004282222954246898</v>
      </c>
      <c r="E134">
        <f>E94*10000/E62</f>
        <v>0.008579600833828104</v>
      </c>
      <c r="F134">
        <f>F94*10000/F62</f>
        <v>-0.010923243210179116</v>
      </c>
      <c r="G134">
        <f>AVERAGE(C134:E134)</f>
        <v>0.0031368256289086454</v>
      </c>
      <c r="H134">
        <f>STDEV(C134:E134)</f>
        <v>0.006096710352830466</v>
      </c>
      <c r="I134">
        <f>(B134*B4+C134*C4+D134*D4+E134*E4+F134*F4)/SUM(B4:F4)</f>
        <v>-0.0004368596468119081</v>
      </c>
    </row>
    <row r="135" spans="1:9" ht="12.75">
      <c r="A135" t="s">
        <v>94</v>
      </c>
      <c r="B135">
        <f>B95*10000/B62</f>
        <v>0.0011933097752095624</v>
      </c>
      <c r="C135">
        <f>C95*10000/C62</f>
        <v>-0.004406241051648336</v>
      </c>
      <c r="D135">
        <f>D95*10000/D62</f>
        <v>-0.0006718301064348521</v>
      </c>
      <c r="E135">
        <f>E95*10000/E62</f>
        <v>0.0006857114156954183</v>
      </c>
      <c r="F135">
        <f>F95*10000/F62</f>
        <v>0.0012370503997114009</v>
      </c>
      <c r="G135">
        <f>AVERAGE(C135:E135)</f>
        <v>-0.0014641199141292565</v>
      </c>
      <c r="H135">
        <f>STDEV(C135:E135)</f>
        <v>0.0026368138608848296</v>
      </c>
      <c r="I135">
        <f>(B135*B4+C135*C4+D135*D4+E135*E4+F135*F4)/SUM(B4:F4)</f>
        <v>-0.0007196911073705401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2006-02-02T09:34:19Z</cp:lastPrinted>
  <dcterms:created xsi:type="dcterms:W3CDTF">2006-02-02T09:34:19Z</dcterms:created>
  <dcterms:modified xsi:type="dcterms:W3CDTF">2006-02-02T13:52:13Z</dcterms:modified>
  <cp:category/>
  <cp:version/>
  <cp:contentType/>
  <cp:contentStatus/>
</cp:coreProperties>
</file>