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<sst xmlns="http://schemas.openxmlformats.org/spreadsheetml/2006/main" count="712" uniqueCount="167">
  <si>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</si>
  <si>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</si>
  <si>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</si>
  <si>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</si>
  <si>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</si>
  <si>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</si>
  <si>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</si>
  <si>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</si>
  <si>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</si>
  <si>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</si>
  <si>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</si>
  <si>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</si>
  <si>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</si>
  <si>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</si>
  <si>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</si>
  <si>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</si>
  <si>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</si>
  <si>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</si>
  <si>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</si>
  <si>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</si>
  <si>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</si>
  <si>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</si>
  <si>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</si>
  <si>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</si>
  <si>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</si>
  <si>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</si>
  <si>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</si>
  <si>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</si>
  <si>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</si>
  <si>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</si>
  <si>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</si>
  <si>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</si>
  <si>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</si>
  <si>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</si>
  <si>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</si>
  <si>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</si>
  <si>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</si>
  <si>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</si>
  <si>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</si>
  <si>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</si>
  <si>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</si>
  <si>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</si>
  <si>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</si>
  <si>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</si>
  <si>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</si>
  <si>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</si>
  <si>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</si>
  <si>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</si>
  <si>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</si>
  <si>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</si>
  <si>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</si>
  <si>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</si>
  <si>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</si>
  <si>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</si>
  <si>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</si>
  <si>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</si>
  <si>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</si>
  <si>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</si>
  <si>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</si>
  <si>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</si>
  <si>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</si>
  <si>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</si>
  <si>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</si>
  <si>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</si>
  <si>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</si>
  <si>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</si>
  <si>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</si>
  <si>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</si>
  <si>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</si>
  <si>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</si>
  <si>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</si>
  <si>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</si>
  <si>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</si>
  <si>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</si>
  <si>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</si>
  <si>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</si>
  <si>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</si>
  <si>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</si>
  <si>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</si>
  <si>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</si>
  <si>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</si>
  <si>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</si>
  <si>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</si>
  <si>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</si>
  <si>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</si>
  <si>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</si>
  <si>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</si>
  <si>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</si>
  <si>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</si>
  <si>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</si>
  <si>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</si>
  <si>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</si>
  <si>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</si>
  <si>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</si>
  <si>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</si>
  <si>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</si>
  <si>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</si>
  <si>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</si>
  <si>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</si>
  <si>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</si>
  <si>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</si>
  <si>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</si>
  <si>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</si>
  <si>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</si>
  <si>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</si>
  <si>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</si>
  <si>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</si>
  <si>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</si>
  <si>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</si>
  <si>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</si>
  <si>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</si>
  <si>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</si>
  <si>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</si>
  <si>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</si>
  <si>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</si>
  <si>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</si>
  <si>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</si>
  <si>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</si>
  <si>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</si>
  <si>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</si>
  <si>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</si>
  <si>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</si>
  <si>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</si>
  <si>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</si>
  <si>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</si>
  <si>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</si>
  <si>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</si>
  <si>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</si>
  <si>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</si>
  <si>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</si>
  <si>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</si>
  <si>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</si>
  <si>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</si>
  <si>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</si>
  <si>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</si>
  <si>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</si>
  <si>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</si>
  <si>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</si>
  <si>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</si>
  <si>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</si>
  <si>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</si>
  <si>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</si>
  <si>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</si>
  <si>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</si>
  <si>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</si>
  <si>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</si>
  <si>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</si>
  <si>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</si>
  <si>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</si>
  <si>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</si>
  <si>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</si>
  <si>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</si>
  <si>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</si>
  <si>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</si>
  <si>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</si>
  <si>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</si>
  <si>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</si>
  <si>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</si>
  <si>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</si>
  <si>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</si>
  <si>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</si>
  <si>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</si>
  <si>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</si>
  <si>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2</t>
  </si>
  <si>
    <t>AP 801 Spulentausch</t>
  </si>
  <si>
    <t xml:space="preserve">Coil 3155 getauscht gegen 1805 freigegeben durch CERN </t>
  </si>
  <si>
    <t>4E14455C-5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</si>
</sst>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1" y="270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7" y="27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3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70"/>
            <a:ext cx="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185.2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182.1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-3.262376200460025</v>
      </c>
      <c r="C41" s="2">
        <f aca="true" t="shared" si="0" ref="C41:C55">($B$41*H41+$B$42*J41+$B$43*L41+$B$44*N41+$B$45*P41+$B$46*R41+$B$47*T41+$B$48*V41)/100</f>
        <v>-3.449729310018185E-08</v>
      </c>
      <c r="D41" s="2">
        <f aca="true" t="shared" si="1" ref="D41:D55">($B$41*I41+$B$42*K41+$B$43*M41+$B$44*O41+$B$45*Q41+$B$46*S41+$B$47*U41+$B$48*W41)/100</f>
        <v>-7.297941939858171E-08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20.734839011087807</v>
      </c>
      <c r="C42" s="2">
        <f t="shared" si="0"/>
        <v>-1.3299390169395092E-10</v>
      </c>
      <c r="D42" s="2">
        <f t="shared" si="1"/>
        <v>-4.957043174494082E-08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-26.13577248027292</v>
      </c>
      <c r="C43" s="2">
        <f t="shared" si="0"/>
        <v>0.41095251486773365</v>
      </c>
      <c r="D43" s="2">
        <f t="shared" si="1"/>
        <v>-0.8813689204367043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31.508529078657034</v>
      </c>
      <c r="C44" s="2">
        <f t="shared" si="0"/>
        <v>0.008687845914276184</v>
      </c>
      <c r="D44" s="2">
        <f t="shared" si="1"/>
        <v>1.596484115657217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-3.262376200460025</v>
      </c>
      <c r="C45" s="2">
        <f t="shared" si="0"/>
        <v>-0.0996520387901067</v>
      </c>
      <c r="D45" s="2">
        <f t="shared" si="1"/>
        <v>-0.20753244367128074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20.734839011087807</v>
      </c>
      <c r="C46" s="2">
        <f t="shared" si="0"/>
        <v>-0.0009234541247362011</v>
      </c>
      <c r="D46" s="2">
        <f t="shared" si="1"/>
        <v>-0.08926792464855471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-26.13577248027292</v>
      </c>
      <c r="C47" s="2">
        <f t="shared" si="0"/>
        <v>0.016121407371835417</v>
      </c>
      <c r="D47" s="2">
        <f t="shared" si="1"/>
        <v>-0.035573074777883004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31.508529078657034</v>
      </c>
      <c r="C48" s="2">
        <f t="shared" si="0"/>
        <v>0.0009938978945937013</v>
      </c>
      <c r="D48" s="2">
        <f t="shared" si="1"/>
        <v>0.045787829116297064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-0.0021695314522575697</v>
      </c>
      <c r="D49" s="2">
        <f t="shared" si="1"/>
        <v>-0.004230193138659662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-7.418112593115519E-05</v>
      </c>
      <c r="D50" s="2">
        <f t="shared" si="1"/>
        <v>-0.00137210250133245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0.00017956614508060135</v>
      </c>
      <c r="D51" s="2">
        <f t="shared" si="1"/>
        <v>-0.0004798830466393567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7.076687284249749E-05</v>
      </c>
      <c r="D52" s="2">
        <f t="shared" si="1"/>
        <v>0.0006701738879467214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-5.46798486027589E-05</v>
      </c>
      <c r="D53" s="2">
        <f t="shared" si="1"/>
        <v>-8.85001739850785E-05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-5.84791870821449E-06</v>
      </c>
      <c r="D54" s="2">
        <f t="shared" si="1"/>
        <v>-5.064498465804996E-05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1.0209471739796028E-05</v>
      </c>
      <c r="D55" s="2">
        <f t="shared" si="1"/>
        <v>-3.0270017103770152E-05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E13" sqref="E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3154</v>
      </c>
      <c r="B3" s="31">
        <v>121.24</v>
      </c>
      <c r="C3" s="31">
        <v>128.52333333333334</v>
      </c>
      <c r="D3" s="31">
        <v>9.142381723008244</v>
      </c>
      <c r="E3" s="31">
        <v>9.14582509770481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3156</v>
      </c>
      <c r="B4" s="36">
        <v>136.12666666666667</v>
      </c>
      <c r="C4" s="36">
        <v>147.11</v>
      </c>
      <c r="D4" s="36">
        <v>8.997781965909448</v>
      </c>
      <c r="E4" s="36">
        <v>9.082750693305082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3153</v>
      </c>
      <c r="B5" s="41">
        <v>102.22666666666667</v>
      </c>
      <c r="C5" s="41">
        <v>117.59333333333332</v>
      </c>
      <c r="D5" s="41">
        <v>9.623630083648836</v>
      </c>
      <c r="E5" s="41">
        <v>9.94850354540075</v>
      </c>
      <c r="F5" s="37" t="s">
        <v>71</v>
      </c>
      <c r="I5" s="42">
        <v>3402</v>
      </c>
    </row>
    <row r="6" spans="1:6" s="33" customFormat="1" ht="13.5" thickBot="1">
      <c r="A6" s="43">
        <v>1805</v>
      </c>
      <c r="B6" s="44">
        <v>182.16666666666666</v>
      </c>
      <c r="C6" s="44">
        <v>185.28333333333333</v>
      </c>
      <c r="D6" s="44">
        <v>8.589357291479333</v>
      </c>
      <c r="E6" s="44">
        <v>9.05793857363791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23" t="s">
        <v>115</v>
      </c>
      <c r="B9" s="124"/>
      <c r="C9" s="47" t="s">
        <v>160</v>
      </c>
    </row>
    <row r="10" spans="1:6" ht="15">
      <c r="A10" s="48" t="s">
        <v>165</v>
      </c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166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19" t="s">
        <v>164</v>
      </c>
      <c r="B13" s="119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3432</v>
      </c>
      <c r="K15" s="42">
        <v>3395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-3.262376200460025</v>
      </c>
      <c r="C19" s="62">
        <v>65.36429046620664</v>
      </c>
      <c r="D19" s="63">
        <v>24.69683823402724</v>
      </c>
      <c r="K19" s="64" t="s">
        <v>93</v>
      </c>
    </row>
    <row r="20" spans="1:11" ht="12.75">
      <c r="A20" s="61" t="s">
        <v>57</v>
      </c>
      <c r="B20" s="62">
        <v>20.734839011087807</v>
      </c>
      <c r="C20" s="62">
        <v>55.46150567775448</v>
      </c>
      <c r="D20" s="63">
        <v>22.44474041423065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-26.13577248027292</v>
      </c>
      <c r="C21" s="62">
        <v>88.53089418639374</v>
      </c>
      <c r="D21" s="63">
        <v>31.86999873573472</v>
      </c>
      <c r="F21" s="39" t="s">
        <v>96</v>
      </c>
    </row>
    <row r="22" spans="1:11" ht="16.5" thickBot="1">
      <c r="A22" s="67" t="s">
        <v>59</v>
      </c>
      <c r="B22" s="68">
        <v>31.508529078657034</v>
      </c>
      <c r="C22" s="68">
        <v>85.24852907865703</v>
      </c>
      <c r="D22" s="69">
        <v>32.74787741802052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19.434115361879215</v>
      </c>
      <c r="I23" s="42">
        <v>3832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0.41095251486773365</v>
      </c>
      <c r="C27" s="78">
        <v>0.008687845914276184</v>
      </c>
      <c r="D27" s="78">
        <v>-0.0996520387901067</v>
      </c>
      <c r="E27" s="78">
        <v>-0.0009234541247362011</v>
      </c>
      <c r="F27" s="78">
        <v>0.016121407371835417</v>
      </c>
      <c r="G27" s="78">
        <v>0.0009938978945937013</v>
      </c>
      <c r="H27" s="78">
        <v>-0.0021695314522575697</v>
      </c>
      <c r="I27" s="79">
        <v>-7.418112593115519E-05</v>
      </c>
    </row>
    <row r="28" spans="1:9" ht="13.5" thickBot="1">
      <c r="A28" s="80" t="s">
        <v>61</v>
      </c>
      <c r="B28" s="81">
        <v>-0.8813689204367043</v>
      </c>
      <c r="C28" s="81">
        <v>1.596484115657217</v>
      </c>
      <c r="D28" s="81">
        <v>-0.20753244367128074</v>
      </c>
      <c r="E28" s="81">
        <v>-0.08926792464855471</v>
      </c>
      <c r="F28" s="81">
        <v>-0.035573074777883004</v>
      </c>
      <c r="G28" s="81">
        <v>0.045787829116297064</v>
      </c>
      <c r="H28" s="81">
        <v>-0.004230193138659662</v>
      </c>
      <c r="I28" s="82">
        <v>-0.00137210250133245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3154</v>
      </c>
      <c r="B39" s="89">
        <v>121.24</v>
      </c>
      <c r="C39" s="89">
        <v>128.52333333333334</v>
      </c>
      <c r="D39" s="89">
        <v>9.142381723008244</v>
      </c>
      <c r="E39" s="89">
        <v>9.14582509770481</v>
      </c>
      <c r="F39" s="90">
        <f>I39*D39/(23678+B39)*1000</f>
        <v>32.74787741802052</v>
      </c>
      <c r="G39" s="91" t="s">
        <v>59</v>
      </c>
      <c r="H39" s="92">
        <f>I39-B39+X39</f>
        <v>31.508529078657034</v>
      </c>
      <c r="I39" s="92">
        <f>(B39+C42-2*X39)*(23678+B39)*E42/((23678+C42)*D39+E42*(23678+B39))</f>
        <v>85.24852907865703</v>
      </c>
      <c r="J39" s="39" t="s">
        <v>73</v>
      </c>
      <c r="K39" s="39">
        <f>(K40*K40+L40*L40+M40*M40+N40*N40+O40*O40+P40*P40+Q40*Q40+R40*R40+S40*S40+T40*T40+U40*U40+V40*V40+W40*W40)</f>
        <v>3.559148089986443</v>
      </c>
      <c r="M39" s="39" t="s">
        <v>68</v>
      </c>
      <c r="N39" s="39">
        <f>(K44*K44+L44*L44+M44*M44+N44*N44+O44*O44+P44*P44+Q44*Q44+R44*R44+S44*S44+T44*T44+U44*U44+V44*V44+W44*W44)</f>
        <v>2.9362758255674297</v>
      </c>
      <c r="X39" s="28">
        <f>(1-$H$2)*1000</f>
        <v>67.5</v>
      </c>
    </row>
    <row r="40" spans="1:24" ht="12.75">
      <c r="A40" s="86">
        <v>3156</v>
      </c>
      <c r="B40" s="89">
        <v>136.12666666666667</v>
      </c>
      <c r="C40" s="89">
        <v>147.11</v>
      </c>
      <c r="D40" s="89">
        <v>8.997781965909448</v>
      </c>
      <c r="E40" s="89">
        <v>9.082750693305082</v>
      </c>
      <c r="F40" s="90">
        <f>I40*D40/(23678+B40)*1000</f>
        <v>24.69683823402724</v>
      </c>
      <c r="G40" s="91" t="s">
        <v>56</v>
      </c>
      <c r="H40" s="92">
        <f>I40-B40+X40</f>
        <v>-3.262376200460025</v>
      </c>
      <c r="I40" s="92">
        <f>(B40+C39-2*X40)*(23678+B40)*E39/((23678+C39)*D40+E39*(23678+B40))</f>
        <v>65.36429046620664</v>
      </c>
      <c r="J40" s="39" t="s">
        <v>62</v>
      </c>
      <c r="K40" s="73">
        <f aca="true" t="shared" si="0" ref="K40:W40">SQRT(K41*K41+K42*K42)</f>
        <v>0.9724675538998083</v>
      </c>
      <c r="L40" s="73">
        <f t="shared" si="0"/>
        <v>1.5965077545105868</v>
      </c>
      <c r="M40" s="73">
        <f t="shared" si="0"/>
        <v>0.230217818622274</v>
      </c>
      <c r="N40" s="73">
        <f t="shared" si="0"/>
        <v>0.08927270097056846</v>
      </c>
      <c r="O40" s="73">
        <f t="shared" si="0"/>
        <v>0.03905564523601582</v>
      </c>
      <c r="P40" s="73">
        <f t="shared" si="0"/>
        <v>0.04579861491582578</v>
      </c>
      <c r="Q40" s="73">
        <f t="shared" si="0"/>
        <v>0.004754093048384531</v>
      </c>
      <c r="R40" s="73">
        <f t="shared" si="0"/>
        <v>0.0013741062963276093</v>
      </c>
      <c r="S40" s="73">
        <f t="shared" si="0"/>
        <v>0.0005123785113673081</v>
      </c>
      <c r="T40" s="73">
        <f t="shared" si="0"/>
        <v>0.0006738998370511236</v>
      </c>
      <c r="U40" s="73">
        <f t="shared" si="0"/>
        <v>0.00010402964307643182</v>
      </c>
      <c r="V40" s="73">
        <f t="shared" si="0"/>
        <v>5.098149295805294E-05</v>
      </c>
      <c r="W40" s="73">
        <f t="shared" si="0"/>
        <v>3.194537914422415E-05</v>
      </c>
      <c r="X40" s="28">
        <f>(1-$H$2)*1000</f>
        <v>67.5</v>
      </c>
    </row>
    <row r="41" spans="1:24" ht="12.75">
      <c r="A41" s="86">
        <v>3153</v>
      </c>
      <c r="B41" s="89">
        <v>102.22666666666667</v>
      </c>
      <c r="C41" s="89">
        <v>117.59333333333332</v>
      </c>
      <c r="D41" s="89">
        <v>9.623630083648836</v>
      </c>
      <c r="E41" s="89">
        <v>9.94850354540075</v>
      </c>
      <c r="F41" s="90">
        <f>I41*D41/(23678+B41)*1000</f>
        <v>22.44474041423065</v>
      </c>
      <c r="G41" s="91" t="s">
        <v>57</v>
      </c>
      <c r="H41" s="92">
        <f>I41-B41+X41</f>
        <v>20.734839011087807</v>
      </c>
      <c r="I41" s="92">
        <f>(B41+C40-2*X41)*(23678+B41)*E40/((23678+C40)*D41+E40*(23678+B41))</f>
        <v>55.46150567775448</v>
      </c>
      <c r="J41" s="39" t="s">
        <v>60</v>
      </c>
      <c r="K41" s="73">
        <f>'calcul config'!C43</f>
        <v>0.41095251486773365</v>
      </c>
      <c r="L41" s="73">
        <f>'calcul config'!C44</f>
        <v>0.008687845914276184</v>
      </c>
      <c r="M41" s="73">
        <f>'calcul config'!C45</f>
        <v>-0.0996520387901067</v>
      </c>
      <c r="N41" s="73">
        <f>'calcul config'!C46</f>
        <v>-0.0009234541247362011</v>
      </c>
      <c r="O41" s="73">
        <f>'calcul config'!C47</f>
        <v>0.016121407371835417</v>
      </c>
      <c r="P41" s="73">
        <f>'calcul config'!C48</f>
        <v>0.0009938978945937013</v>
      </c>
      <c r="Q41" s="73">
        <f>'calcul config'!C49</f>
        <v>-0.0021695314522575697</v>
      </c>
      <c r="R41" s="73">
        <f>'calcul config'!C50</f>
        <v>-7.418112593115519E-05</v>
      </c>
      <c r="S41" s="73">
        <f>'calcul config'!C51</f>
        <v>0.00017956614508060135</v>
      </c>
      <c r="T41" s="73">
        <f>'calcul config'!C52</f>
        <v>7.076687284249749E-05</v>
      </c>
      <c r="U41" s="73">
        <f>'calcul config'!C53</f>
        <v>-5.46798486027589E-05</v>
      </c>
      <c r="V41" s="73">
        <f>'calcul config'!C54</f>
        <v>-5.84791870821449E-06</v>
      </c>
      <c r="W41" s="73">
        <f>'calcul config'!C55</f>
        <v>1.0209471739796028E-05</v>
      </c>
      <c r="X41" s="28">
        <f>(1-$H$2)*1000</f>
        <v>67.5</v>
      </c>
    </row>
    <row r="42" spans="1:24" ht="12.75">
      <c r="A42" s="86">
        <v>1805</v>
      </c>
      <c r="B42" s="89">
        <v>182.16666666666666</v>
      </c>
      <c r="C42" s="89">
        <v>185.28333333333333</v>
      </c>
      <c r="D42" s="89">
        <v>8.589357291479333</v>
      </c>
      <c r="E42" s="89">
        <v>9.05793857363791</v>
      </c>
      <c r="F42" s="90">
        <f>I42*D42/(23678+B42)*1000</f>
        <v>31.86999873573472</v>
      </c>
      <c r="G42" s="91" t="s">
        <v>58</v>
      </c>
      <c r="H42" s="92">
        <f>I42-B42+X42</f>
        <v>-26.13577248027292</v>
      </c>
      <c r="I42" s="92">
        <f>(B42+C41-2*X42)*(23678+B42)*E41/((23678+C41)*D42+E41*(23678+B42))</f>
        <v>88.53089418639374</v>
      </c>
      <c r="J42" s="39" t="s">
        <v>61</v>
      </c>
      <c r="K42" s="73">
        <f>'calcul config'!D43</f>
        <v>-0.8813689204367043</v>
      </c>
      <c r="L42" s="73">
        <f>'calcul config'!D44</f>
        <v>1.596484115657217</v>
      </c>
      <c r="M42" s="73">
        <f>'calcul config'!D45</f>
        <v>-0.20753244367128074</v>
      </c>
      <c r="N42" s="73">
        <f>'calcul config'!D46</f>
        <v>-0.08926792464855471</v>
      </c>
      <c r="O42" s="73">
        <f>'calcul config'!D47</f>
        <v>-0.035573074777883004</v>
      </c>
      <c r="P42" s="73">
        <f>'calcul config'!D48</f>
        <v>0.045787829116297064</v>
      </c>
      <c r="Q42" s="73">
        <f>'calcul config'!D49</f>
        <v>-0.004230193138659662</v>
      </c>
      <c r="R42" s="73">
        <f>'calcul config'!D50</f>
        <v>-0.00137210250133245</v>
      </c>
      <c r="S42" s="73">
        <f>'calcul config'!D51</f>
        <v>-0.0004798830466393567</v>
      </c>
      <c r="T42" s="73">
        <f>'calcul config'!D52</f>
        <v>0.0006701738879467214</v>
      </c>
      <c r="U42" s="73">
        <f>'calcul config'!D53</f>
        <v>-8.85001739850785E-05</v>
      </c>
      <c r="V42" s="73">
        <f>'calcul config'!D54</f>
        <v>-5.064498465804996E-05</v>
      </c>
      <c r="W42" s="73">
        <f>'calcul config'!D55</f>
        <v>-3.0270017103770152E-05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270</v>
      </c>
      <c r="J44" s="39" t="s">
        <v>67</v>
      </c>
      <c r="K44" s="73">
        <f>K40/(K43*1.5)</f>
        <v>0.6483117025998723</v>
      </c>
      <c r="L44" s="73">
        <f>L40/(L43*1.5)</f>
        <v>1.5204835757243687</v>
      </c>
      <c r="M44" s="73">
        <f aca="true" t="shared" si="1" ref="M44:W44">M40/(M43*1.5)</f>
        <v>0.25579757624697114</v>
      </c>
      <c r="N44" s="73">
        <f t="shared" si="1"/>
        <v>0.11903026796075794</v>
      </c>
      <c r="O44" s="73">
        <f t="shared" si="1"/>
        <v>0.17358064549340366</v>
      </c>
      <c r="P44" s="73">
        <f t="shared" si="1"/>
        <v>0.3053240994388385</v>
      </c>
      <c r="Q44" s="73">
        <f t="shared" si="1"/>
        <v>0.03169395365589687</v>
      </c>
      <c r="R44" s="73">
        <f t="shared" si="1"/>
        <v>0.0030535695473946876</v>
      </c>
      <c r="S44" s="73">
        <f t="shared" si="1"/>
        <v>0.00683171348489744</v>
      </c>
      <c r="T44" s="73">
        <f t="shared" si="1"/>
        <v>0.008985331160681646</v>
      </c>
      <c r="U44" s="73">
        <f t="shared" si="1"/>
        <v>0.0013870619076857573</v>
      </c>
      <c r="V44" s="73">
        <f t="shared" si="1"/>
        <v>0.0006797532394407057</v>
      </c>
      <c r="W44" s="73">
        <f t="shared" si="1"/>
        <v>0.00042593838858965525</v>
      </c>
      <c r="X44" s="73"/>
      <c r="Y44" s="73"/>
    </row>
    <row r="45" s="101" customFormat="1" ht="12.75"/>
    <row r="46" spans="1:24" s="101" customFormat="1" ht="12.75">
      <c r="A46" s="101">
        <v>1805</v>
      </c>
      <c r="B46" s="101">
        <v>185.62</v>
      </c>
      <c r="C46" s="101">
        <v>187.92</v>
      </c>
      <c r="D46" s="101">
        <v>8.38517750622267</v>
      </c>
      <c r="E46" s="101">
        <v>8.932861587213784</v>
      </c>
      <c r="F46" s="101">
        <v>34.21843198183262</v>
      </c>
      <c r="G46" s="101" t="s">
        <v>59</v>
      </c>
      <c r="H46" s="101">
        <v>-20.73677141547489</v>
      </c>
      <c r="I46" s="101">
        <v>97.38322858452511</v>
      </c>
      <c r="J46" s="101" t="s">
        <v>73</v>
      </c>
      <c r="K46" s="101">
        <v>5.005555530307179</v>
      </c>
      <c r="M46" s="101" t="s">
        <v>68</v>
      </c>
      <c r="N46" s="101">
        <v>2.6741423103794175</v>
      </c>
      <c r="X46" s="101">
        <v>67.5</v>
      </c>
    </row>
    <row r="47" spans="1:24" s="101" customFormat="1" ht="12.75">
      <c r="A47" s="101">
        <v>3156</v>
      </c>
      <c r="B47" s="101">
        <v>136.77999877929688</v>
      </c>
      <c r="C47" s="101">
        <v>167.5800018310547</v>
      </c>
      <c r="D47" s="101">
        <v>8.972844123840332</v>
      </c>
      <c r="E47" s="101">
        <v>8.852046012878418</v>
      </c>
      <c r="F47" s="101">
        <v>35.619100395823324</v>
      </c>
      <c r="G47" s="101" t="s">
        <v>56</v>
      </c>
      <c r="H47" s="101">
        <v>25.256474603449647</v>
      </c>
      <c r="I47" s="101">
        <v>94.53647338274652</v>
      </c>
      <c r="J47" s="101" t="s">
        <v>62</v>
      </c>
      <c r="K47" s="101">
        <v>2.1402722317678817</v>
      </c>
      <c r="L47" s="101">
        <v>0.37132519948256165</v>
      </c>
      <c r="M47" s="101">
        <v>0.5066814730749845</v>
      </c>
      <c r="N47" s="101">
        <v>0.15021167106772154</v>
      </c>
      <c r="O47" s="101">
        <v>0.08595688304112235</v>
      </c>
      <c r="P47" s="101">
        <v>0.01065228577411964</v>
      </c>
      <c r="Q47" s="101">
        <v>0.010463035410343427</v>
      </c>
      <c r="R47" s="101">
        <v>0.0023121655514462573</v>
      </c>
      <c r="S47" s="101">
        <v>0.001127725287920293</v>
      </c>
      <c r="T47" s="101">
        <v>0.00015682358575534923</v>
      </c>
      <c r="U47" s="101">
        <v>0.0002288285498339476</v>
      </c>
      <c r="V47" s="101">
        <v>8.578533642084605E-05</v>
      </c>
      <c r="W47" s="101">
        <v>7.031263157152484E-05</v>
      </c>
      <c r="X47" s="101">
        <v>67.5</v>
      </c>
    </row>
    <row r="48" spans="1:24" s="101" customFormat="1" ht="12.75">
      <c r="A48" s="101">
        <v>3153</v>
      </c>
      <c r="B48" s="101">
        <v>103.33999633789062</v>
      </c>
      <c r="C48" s="101">
        <v>126.54000091552734</v>
      </c>
      <c r="D48" s="101">
        <v>9.26972770690918</v>
      </c>
      <c r="E48" s="101">
        <v>9.720097541809082</v>
      </c>
      <c r="F48" s="101">
        <v>25.843854908448602</v>
      </c>
      <c r="G48" s="101" t="s">
        <v>57</v>
      </c>
      <c r="H48" s="101">
        <v>30.462005169203223</v>
      </c>
      <c r="I48" s="101">
        <v>66.30200150709385</v>
      </c>
      <c r="J48" s="101" t="s">
        <v>60</v>
      </c>
      <c r="K48" s="101">
        <v>-1.9724588848686488</v>
      </c>
      <c r="L48" s="101">
        <v>-0.002018836063267959</v>
      </c>
      <c r="M48" s="101">
        <v>0.46468772129436386</v>
      </c>
      <c r="N48" s="101">
        <v>-0.0015539468560515587</v>
      </c>
      <c r="O48" s="101">
        <v>-0.07957251592023593</v>
      </c>
      <c r="P48" s="101">
        <v>-0.00023075456053431325</v>
      </c>
      <c r="Q48" s="101">
        <v>0.009483029353533913</v>
      </c>
      <c r="R48" s="101">
        <v>-0.00012495773090124556</v>
      </c>
      <c r="S48" s="101">
        <v>-0.00107036405191687</v>
      </c>
      <c r="T48" s="101">
        <v>-1.6423255729008473E-05</v>
      </c>
      <c r="U48" s="101">
        <v>0.00019906906864533306</v>
      </c>
      <c r="V48" s="101">
        <v>-9.87883190271729E-06</v>
      </c>
      <c r="W48" s="101">
        <v>-6.743566856313706E-05</v>
      </c>
      <c r="X48" s="101">
        <v>67.5</v>
      </c>
    </row>
    <row r="49" spans="1:24" s="101" customFormat="1" ht="12.75">
      <c r="A49" s="101">
        <v>3154</v>
      </c>
      <c r="B49" s="101">
        <v>124.26000213623047</v>
      </c>
      <c r="C49" s="101">
        <v>137.05999755859375</v>
      </c>
      <c r="D49" s="101">
        <v>8.971068382263184</v>
      </c>
      <c r="E49" s="101">
        <v>9.02484130859375</v>
      </c>
      <c r="F49" s="101">
        <v>22.69597304863275</v>
      </c>
      <c r="G49" s="101" t="s">
        <v>58</v>
      </c>
      <c r="H49" s="101">
        <v>3.457513602820228</v>
      </c>
      <c r="I49" s="101">
        <v>60.21751573905069</v>
      </c>
      <c r="J49" s="101" t="s">
        <v>61</v>
      </c>
      <c r="K49" s="101">
        <v>-0.8307654142893743</v>
      </c>
      <c r="L49" s="101">
        <v>-0.3713197113966802</v>
      </c>
      <c r="M49" s="101">
        <v>-0.20196890066465137</v>
      </c>
      <c r="N49" s="101">
        <v>-0.1502036330257226</v>
      </c>
      <c r="O49" s="101">
        <v>-0.03250846739341902</v>
      </c>
      <c r="P49" s="101">
        <v>-0.010649786126786975</v>
      </c>
      <c r="Q49" s="101">
        <v>-0.004421228819922648</v>
      </c>
      <c r="R49" s="101">
        <v>-0.002308786500043429</v>
      </c>
      <c r="S49" s="101">
        <v>-0.00035508466790190764</v>
      </c>
      <c r="T49" s="101">
        <v>-0.0001559612571135055</v>
      </c>
      <c r="U49" s="101">
        <v>-0.00011284507577996972</v>
      </c>
      <c r="V49" s="101">
        <v>-8.521462682588941E-05</v>
      </c>
      <c r="W49" s="101">
        <v>-1.990720382062035E-05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1805</v>
      </c>
      <c r="B56" s="101">
        <v>186.94</v>
      </c>
      <c r="C56" s="101">
        <v>187.24</v>
      </c>
      <c r="D56" s="101">
        <v>8.594942117779034</v>
      </c>
      <c r="E56" s="101">
        <v>9.078848011212767</v>
      </c>
      <c r="F56" s="101">
        <v>35.36871922662573</v>
      </c>
      <c r="G56" s="101" t="s">
        <v>59</v>
      </c>
      <c r="H56" s="101">
        <v>-21.234293591079933</v>
      </c>
      <c r="I56" s="101">
        <v>98.20570640892007</v>
      </c>
      <c r="J56" s="101" t="s">
        <v>73</v>
      </c>
      <c r="K56" s="101">
        <v>4.471366995660188</v>
      </c>
      <c r="M56" s="101" t="s">
        <v>68</v>
      </c>
      <c r="N56" s="101">
        <v>2.5859391720904505</v>
      </c>
      <c r="X56" s="101">
        <v>67.5</v>
      </c>
    </row>
    <row r="57" spans="1:24" s="101" customFormat="1" ht="12.75" hidden="1">
      <c r="A57" s="101">
        <v>3154</v>
      </c>
      <c r="B57" s="101">
        <v>117.86000061035156</v>
      </c>
      <c r="C57" s="101">
        <v>121.45999908447266</v>
      </c>
      <c r="D57" s="101">
        <v>9.233007431030273</v>
      </c>
      <c r="E57" s="101">
        <v>9.307844161987305</v>
      </c>
      <c r="F57" s="101">
        <v>32.67431613280509</v>
      </c>
      <c r="G57" s="101" t="s">
        <v>56</v>
      </c>
      <c r="H57" s="101">
        <v>33.85020479886845</v>
      </c>
      <c r="I57" s="101">
        <v>84.21020540922001</v>
      </c>
      <c r="J57" s="101" t="s">
        <v>62</v>
      </c>
      <c r="K57" s="101">
        <v>1.9039451730089434</v>
      </c>
      <c r="L57" s="101">
        <v>0.7952406536513468</v>
      </c>
      <c r="M57" s="101">
        <v>0.45073420454752133</v>
      </c>
      <c r="N57" s="101">
        <v>0.0658365978113903</v>
      </c>
      <c r="O57" s="101">
        <v>0.07646587160751979</v>
      </c>
      <c r="P57" s="101">
        <v>0.0228131292783694</v>
      </c>
      <c r="Q57" s="101">
        <v>0.009307754055678026</v>
      </c>
      <c r="R57" s="101">
        <v>0.001013480217747226</v>
      </c>
      <c r="S57" s="101">
        <v>0.001003268046361682</v>
      </c>
      <c r="T57" s="101">
        <v>0.0003357410320754212</v>
      </c>
      <c r="U57" s="101">
        <v>0.00020357629486845145</v>
      </c>
      <c r="V57" s="101">
        <v>3.760032445937759E-05</v>
      </c>
      <c r="W57" s="101">
        <v>6.256242584968722E-05</v>
      </c>
      <c r="X57" s="101">
        <v>67.5</v>
      </c>
    </row>
    <row r="58" spans="1:24" s="101" customFormat="1" ht="12.75" hidden="1">
      <c r="A58" s="101">
        <v>3153</v>
      </c>
      <c r="B58" s="101">
        <v>100.77999877929688</v>
      </c>
      <c r="C58" s="101">
        <v>121.27999877929688</v>
      </c>
      <c r="D58" s="101">
        <v>9.743006706237793</v>
      </c>
      <c r="E58" s="101">
        <v>10.044604301452637</v>
      </c>
      <c r="F58" s="101">
        <v>17.456641175185528</v>
      </c>
      <c r="G58" s="101" t="s">
        <v>57</v>
      </c>
      <c r="H58" s="101">
        <v>9.324675787601414</v>
      </c>
      <c r="I58" s="101">
        <v>42.60467456689829</v>
      </c>
      <c r="J58" s="101" t="s">
        <v>60</v>
      </c>
      <c r="K58" s="101">
        <v>-1.181179863512134</v>
      </c>
      <c r="L58" s="101">
        <v>-0.004325865010306646</v>
      </c>
      <c r="M58" s="101">
        <v>0.27559240906287147</v>
      </c>
      <c r="N58" s="101">
        <v>-0.0006807928871509248</v>
      </c>
      <c r="O58" s="101">
        <v>-0.04808209519364191</v>
      </c>
      <c r="P58" s="101">
        <v>-0.0004947692741879102</v>
      </c>
      <c r="Q58" s="101">
        <v>0.005495721164654354</v>
      </c>
      <c r="R58" s="101">
        <v>-5.476499769132541E-05</v>
      </c>
      <c r="S58" s="101">
        <v>-0.0006820634278099522</v>
      </c>
      <c r="T58" s="101">
        <v>-3.52298061607251E-05</v>
      </c>
      <c r="U58" s="101">
        <v>0.00010679790301030962</v>
      </c>
      <c r="V58" s="101">
        <v>-4.3348556757786E-06</v>
      </c>
      <c r="W58" s="101">
        <v>-4.403365169194302E-05</v>
      </c>
      <c r="X58" s="101">
        <v>67.5</v>
      </c>
    </row>
    <row r="59" spans="1:24" s="101" customFormat="1" ht="12.75" hidden="1">
      <c r="A59" s="101">
        <v>3156</v>
      </c>
      <c r="B59" s="101">
        <v>137.6999969482422</v>
      </c>
      <c r="C59" s="101">
        <v>139.39999389648438</v>
      </c>
      <c r="D59" s="101">
        <v>9.089130401611328</v>
      </c>
      <c r="E59" s="101">
        <v>9.044906616210938</v>
      </c>
      <c r="F59" s="101">
        <v>24.84768580299585</v>
      </c>
      <c r="G59" s="101" t="s">
        <v>58</v>
      </c>
      <c r="H59" s="101">
        <v>-5.093105028452953</v>
      </c>
      <c r="I59" s="101">
        <v>65.10689191978923</v>
      </c>
      <c r="J59" s="101" t="s">
        <v>61</v>
      </c>
      <c r="K59" s="101">
        <v>-1.4932586352864368</v>
      </c>
      <c r="L59" s="101">
        <v>-0.7952288878755184</v>
      </c>
      <c r="M59" s="101">
        <v>-0.35666531540929197</v>
      </c>
      <c r="N59" s="101">
        <v>-0.06583307779850162</v>
      </c>
      <c r="O59" s="101">
        <v>-0.05945705712938758</v>
      </c>
      <c r="P59" s="101">
        <v>-0.02280776338962053</v>
      </c>
      <c r="Q59" s="101">
        <v>-0.007512079235561946</v>
      </c>
      <c r="R59" s="101">
        <v>-0.0010119994796405944</v>
      </c>
      <c r="S59" s="101">
        <v>-0.0007357555662681214</v>
      </c>
      <c r="T59" s="101">
        <v>-0.00033388755798464064</v>
      </c>
      <c r="U59" s="101">
        <v>-0.00017331334554778862</v>
      </c>
      <c r="V59" s="101">
        <v>-3.734961078405823E-05</v>
      </c>
      <c r="W59" s="101">
        <v>-4.444203693430641E-05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1805</v>
      </c>
      <c r="B61" s="101">
        <v>190.26</v>
      </c>
      <c r="C61" s="101">
        <v>191.66</v>
      </c>
      <c r="D61" s="101">
        <v>8.576802773025625</v>
      </c>
      <c r="E61" s="101">
        <v>9.051627085351837</v>
      </c>
      <c r="F61" s="101">
        <v>37.3877967566972</v>
      </c>
      <c r="G61" s="101" t="s">
        <v>59</v>
      </c>
      <c r="H61" s="101">
        <v>-18.71404284885969</v>
      </c>
      <c r="I61" s="101">
        <v>104.0459571511403</v>
      </c>
      <c r="J61" s="101" t="s">
        <v>73</v>
      </c>
      <c r="K61" s="101">
        <v>5.286525510418553</v>
      </c>
      <c r="M61" s="101" t="s">
        <v>68</v>
      </c>
      <c r="N61" s="101">
        <v>2.8289705761338495</v>
      </c>
      <c r="X61" s="101">
        <v>67.5</v>
      </c>
    </row>
    <row r="62" spans="1:24" s="101" customFormat="1" ht="12.75" hidden="1">
      <c r="A62" s="101">
        <v>3154</v>
      </c>
      <c r="B62" s="101">
        <v>124.08000183105469</v>
      </c>
      <c r="C62" s="101">
        <v>127.4800033569336</v>
      </c>
      <c r="D62" s="101">
        <v>9.192142486572266</v>
      </c>
      <c r="E62" s="101">
        <v>9.114964485168457</v>
      </c>
      <c r="F62" s="101">
        <v>34.58178091553635</v>
      </c>
      <c r="G62" s="101" t="s">
        <v>56</v>
      </c>
      <c r="H62" s="101">
        <v>32.96585944772646</v>
      </c>
      <c r="I62" s="101">
        <v>89.54586127878115</v>
      </c>
      <c r="J62" s="101" t="s">
        <v>62</v>
      </c>
      <c r="K62" s="101">
        <v>2.1908073347154255</v>
      </c>
      <c r="L62" s="101">
        <v>0.448344241344892</v>
      </c>
      <c r="M62" s="101">
        <v>0.5186451595977198</v>
      </c>
      <c r="N62" s="101">
        <v>0.09411721668056945</v>
      </c>
      <c r="O62" s="101">
        <v>0.08798669648297604</v>
      </c>
      <c r="P62" s="101">
        <v>0.012861786258548258</v>
      </c>
      <c r="Q62" s="101">
        <v>0.010710140240582495</v>
      </c>
      <c r="R62" s="101">
        <v>0.0014487747845301445</v>
      </c>
      <c r="S62" s="101">
        <v>0.00115439912966736</v>
      </c>
      <c r="T62" s="101">
        <v>0.00018932397716734165</v>
      </c>
      <c r="U62" s="101">
        <v>0.00023424668396654084</v>
      </c>
      <c r="V62" s="101">
        <v>5.374772145194797E-05</v>
      </c>
      <c r="W62" s="101">
        <v>7.198149813763939E-05</v>
      </c>
      <c r="X62" s="101">
        <v>67.5</v>
      </c>
    </row>
    <row r="63" spans="1:24" s="101" customFormat="1" ht="12.75" hidden="1">
      <c r="A63" s="101">
        <v>3153</v>
      </c>
      <c r="B63" s="101">
        <v>86.05999755859375</v>
      </c>
      <c r="C63" s="101">
        <v>108.95999908447266</v>
      </c>
      <c r="D63" s="101">
        <v>9.78050708770752</v>
      </c>
      <c r="E63" s="101">
        <v>10.041833877563477</v>
      </c>
      <c r="F63" s="101">
        <v>15.57891632245695</v>
      </c>
      <c r="G63" s="101" t="s">
        <v>57</v>
      </c>
      <c r="H63" s="101">
        <v>19.2926719261117</v>
      </c>
      <c r="I63" s="101">
        <v>37.85266948470545</v>
      </c>
      <c r="J63" s="101" t="s">
        <v>60</v>
      </c>
      <c r="K63" s="101">
        <v>-1.4681548140895637</v>
      </c>
      <c r="L63" s="101">
        <v>-0.002438123699348338</v>
      </c>
      <c r="M63" s="101">
        <v>0.3431681888763281</v>
      </c>
      <c r="N63" s="101">
        <v>-0.0009734718698913607</v>
      </c>
      <c r="O63" s="101">
        <v>-0.05966445780937054</v>
      </c>
      <c r="P63" s="101">
        <v>-0.00027875387127085133</v>
      </c>
      <c r="Q63" s="101">
        <v>0.0068732250538005865</v>
      </c>
      <c r="R63" s="101">
        <v>-7.828689362458431E-05</v>
      </c>
      <c r="S63" s="101">
        <v>-0.0008382750355583786</v>
      </c>
      <c r="T63" s="101">
        <v>-1.9845612939418043E-05</v>
      </c>
      <c r="U63" s="101">
        <v>0.00013560185556451252</v>
      </c>
      <c r="V63" s="101">
        <v>-6.1929694444490845E-06</v>
      </c>
      <c r="W63" s="101">
        <v>-5.388473316511901E-05</v>
      </c>
      <c r="X63" s="101">
        <v>67.5</v>
      </c>
    </row>
    <row r="64" spans="1:24" s="101" customFormat="1" ht="12.75" hidden="1">
      <c r="A64" s="101">
        <v>3156</v>
      </c>
      <c r="B64" s="101">
        <v>133.13999938964844</v>
      </c>
      <c r="C64" s="101">
        <v>147.44000244140625</v>
      </c>
      <c r="D64" s="101">
        <v>9.110867500305176</v>
      </c>
      <c r="E64" s="101">
        <v>9.029337882995605</v>
      </c>
      <c r="F64" s="101">
        <v>21.496207484967414</v>
      </c>
      <c r="G64" s="101" t="s">
        <v>58</v>
      </c>
      <c r="H64" s="101">
        <v>-9.459925882560128</v>
      </c>
      <c r="I64" s="101">
        <v>56.18007350708831</v>
      </c>
      <c r="J64" s="101" t="s">
        <v>61</v>
      </c>
      <c r="K64" s="101">
        <v>-1.6260867811124178</v>
      </c>
      <c r="L64" s="101">
        <v>-0.44833761196218347</v>
      </c>
      <c r="M64" s="101">
        <v>-0.38888095314309895</v>
      </c>
      <c r="N64" s="101">
        <v>-0.09411218214564887</v>
      </c>
      <c r="O64" s="101">
        <v>-0.06466692533514479</v>
      </c>
      <c r="P64" s="101">
        <v>-0.012858765183322709</v>
      </c>
      <c r="Q64" s="101">
        <v>-0.008213761704161644</v>
      </c>
      <c r="R64" s="101">
        <v>-0.0014466580586223476</v>
      </c>
      <c r="S64" s="101">
        <v>-0.0007936827548437455</v>
      </c>
      <c r="T64" s="101">
        <v>-0.00018828096020978569</v>
      </c>
      <c r="U64" s="101">
        <v>-0.00019100692583459258</v>
      </c>
      <c r="V64" s="101">
        <v>-5.338974331026802E-05</v>
      </c>
      <c r="W64" s="101">
        <v>-4.7726005551092426E-05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1805</v>
      </c>
      <c r="B66" s="101">
        <v>179.04</v>
      </c>
      <c r="C66" s="101">
        <v>176.54</v>
      </c>
      <c r="D66" s="101">
        <v>8.673877845435698</v>
      </c>
      <c r="E66" s="101">
        <v>9.127410499427329</v>
      </c>
      <c r="F66" s="101">
        <v>34.168484107408695</v>
      </c>
      <c r="G66" s="101" t="s">
        <v>59</v>
      </c>
      <c r="H66" s="101">
        <v>-17.561400506722578</v>
      </c>
      <c r="I66" s="101">
        <v>93.97859949327741</v>
      </c>
      <c r="J66" s="101" t="s">
        <v>73</v>
      </c>
      <c r="K66" s="101">
        <v>2.314300525164191</v>
      </c>
      <c r="M66" s="101" t="s">
        <v>68</v>
      </c>
      <c r="N66" s="101">
        <v>1.3730677757868122</v>
      </c>
      <c r="X66" s="101">
        <v>67.5</v>
      </c>
    </row>
    <row r="67" spans="1:24" s="101" customFormat="1" ht="12.75" hidden="1">
      <c r="A67" s="101">
        <v>3154</v>
      </c>
      <c r="B67" s="101">
        <v>130.47999572753906</v>
      </c>
      <c r="C67" s="101">
        <v>135.77999877929688</v>
      </c>
      <c r="D67" s="101">
        <v>9.026541709899902</v>
      </c>
      <c r="E67" s="101">
        <v>9.053099632263184</v>
      </c>
      <c r="F67" s="101">
        <v>32.75876286666885</v>
      </c>
      <c r="G67" s="101" t="s">
        <v>56</v>
      </c>
      <c r="H67" s="101">
        <v>23.424784249322798</v>
      </c>
      <c r="I67" s="101">
        <v>86.40477997686186</v>
      </c>
      <c r="J67" s="101" t="s">
        <v>62</v>
      </c>
      <c r="K67" s="101">
        <v>1.3415920504686027</v>
      </c>
      <c r="L67" s="101">
        <v>0.6385715347441253</v>
      </c>
      <c r="M67" s="101">
        <v>0.3176044345735567</v>
      </c>
      <c r="N67" s="101">
        <v>0.05002206891318926</v>
      </c>
      <c r="O67" s="101">
        <v>0.05388067318819033</v>
      </c>
      <c r="P67" s="101">
        <v>0.01831871667816279</v>
      </c>
      <c r="Q67" s="101">
        <v>0.0065585837890876336</v>
      </c>
      <c r="R67" s="101">
        <v>0.0007700241749556241</v>
      </c>
      <c r="S67" s="101">
        <v>0.0007069363927768275</v>
      </c>
      <c r="T67" s="101">
        <v>0.00026959423234360004</v>
      </c>
      <c r="U67" s="101">
        <v>0.00014344656703566377</v>
      </c>
      <c r="V67" s="101">
        <v>2.856823578182622E-05</v>
      </c>
      <c r="W67" s="101">
        <v>4.408352976894719E-05</v>
      </c>
      <c r="X67" s="101">
        <v>67.5</v>
      </c>
    </row>
    <row r="68" spans="1:24" s="101" customFormat="1" ht="12.75" hidden="1">
      <c r="A68" s="101">
        <v>3153</v>
      </c>
      <c r="B68" s="101">
        <v>116.4800033569336</v>
      </c>
      <c r="C68" s="101">
        <v>120.58000183105469</v>
      </c>
      <c r="D68" s="101">
        <v>9.689937591552734</v>
      </c>
      <c r="E68" s="101">
        <v>9.942922592163086</v>
      </c>
      <c r="F68" s="101">
        <v>23.05525417954565</v>
      </c>
      <c r="G68" s="101" t="s">
        <v>57</v>
      </c>
      <c r="H68" s="101">
        <v>7.6341677214998995</v>
      </c>
      <c r="I68" s="101">
        <v>56.61417107843349</v>
      </c>
      <c r="J68" s="101" t="s">
        <v>60</v>
      </c>
      <c r="K68" s="101">
        <v>-0.972676099481933</v>
      </c>
      <c r="L68" s="101">
        <v>-0.003473762305525413</v>
      </c>
      <c r="M68" s="101">
        <v>0.2277668360590333</v>
      </c>
      <c r="N68" s="101">
        <v>-0.0005173158309377532</v>
      </c>
      <c r="O68" s="101">
        <v>-0.03946216374449849</v>
      </c>
      <c r="P68" s="101">
        <v>-0.000397309005735481</v>
      </c>
      <c r="Q68" s="101">
        <v>0.004581796670558752</v>
      </c>
      <c r="R68" s="101">
        <v>-4.161700350545599E-05</v>
      </c>
      <c r="S68" s="101">
        <v>-0.0005490565643789674</v>
      </c>
      <c r="T68" s="101">
        <v>-2.8289015749244976E-05</v>
      </c>
      <c r="U68" s="101">
        <v>9.176048812251172E-05</v>
      </c>
      <c r="V68" s="101">
        <v>-3.294607575146846E-06</v>
      </c>
      <c r="W68" s="101">
        <v>-3.51420367690041E-05</v>
      </c>
      <c r="X68" s="101">
        <v>67.5</v>
      </c>
    </row>
    <row r="69" spans="1:24" s="101" customFormat="1" ht="12.75" hidden="1">
      <c r="A69" s="101">
        <v>3156</v>
      </c>
      <c r="B69" s="101">
        <v>127.83999633789062</v>
      </c>
      <c r="C69" s="101">
        <v>137.0399932861328</v>
      </c>
      <c r="D69" s="101">
        <v>8.967748641967773</v>
      </c>
      <c r="E69" s="101">
        <v>9.342259407043457</v>
      </c>
      <c r="F69" s="101">
        <v>22.46774461947053</v>
      </c>
      <c r="G69" s="101" t="s">
        <v>58</v>
      </c>
      <c r="H69" s="101">
        <v>-0.6969850489019365</v>
      </c>
      <c r="I69" s="101">
        <v>59.64301128898869</v>
      </c>
      <c r="J69" s="101" t="s">
        <v>61</v>
      </c>
      <c r="K69" s="101">
        <v>-0.9239969888355496</v>
      </c>
      <c r="L69" s="101">
        <v>-0.6385620862225633</v>
      </c>
      <c r="M69" s="101">
        <v>-0.2213477925176714</v>
      </c>
      <c r="N69" s="101">
        <v>-0.050019393865648916</v>
      </c>
      <c r="O69" s="101">
        <v>-0.036686026983239285</v>
      </c>
      <c r="P69" s="101">
        <v>-0.018314407615010676</v>
      </c>
      <c r="Q69" s="101">
        <v>-0.00469277749186341</v>
      </c>
      <c r="R69" s="101">
        <v>-0.0007688987287252571</v>
      </c>
      <c r="S69" s="101">
        <v>-0.0004453043369928905</v>
      </c>
      <c r="T69" s="101">
        <v>-0.00026810591507998096</v>
      </c>
      <c r="U69" s="101">
        <v>-0.00011025847093913268</v>
      </c>
      <c r="V69" s="101">
        <v>-2.837762598618498E-05</v>
      </c>
      <c r="W69" s="101">
        <v>-2.6615688016950017E-05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1805</v>
      </c>
      <c r="B71" s="101">
        <v>178.26</v>
      </c>
      <c r="C71" s="101">
        <v>186.56</v>
      </c>
      <c r="D71" s="101">
        <v>8.540839878346489</v>
      </c>
      <c r="E71" s="101">
        <v>9.076282934211306</v>
      </c>
      <c r="F71" s="101">
        <v>34.20925860508143</v>
      </c>
      <c r="G71" s="101" t="s">
        <v>59</v>
      </c>
      <c r="H71" s="101">
        <v>-15.206754732034838</v>
      </c>
      <c r="I71" s="101">
        <v>95.55324526796515</v>
      </c>
      <c r="J71" s="101" t="s">
        <v>73</v>
      </c>
      <c r="K71" s="101">
        <v>3.914355270076225</v>
      </c>
      <c r="M71" s="101" t="s">
        <v>68</v>
      </c>
      <c r="N71" s="101">
        <v>2.234079471918602</v>
      </c>
      <c r="X71" s="101">
        <v>67.5</v>
      </c>
    </row>
    <row r="72" spans="1:24" s="101" customFormat="1" ht="12.75" hidden="1">
      <c r="A72" s="101">
        <v>3154</v>
      </c>
      <c r="B72" s="101">
        <v>116</v>
      </c>
      <c r="C72" s="101">
        <v>118.4000015258789</v>
      </c>
      <c r="D72" s="101">
        <v>9.33280086517334</v>
      </c>
      <c r="E72" s="101">
        <v>9.270235061645508</v>
      </c>
      <c r="F72" s="101">
        <v>32.35477039203393</v>
      </c>
      <c r="G72" s="101" t="s">
        <v>56</v>
      </c>
      <c r="H72" s="101">
        <v>33.98857099060761</v>
      </c>
      <c r="I72" s="101">
        <v>82.48857099060761</v>
      </c>
      <c r="J72" s="101" t="s">
        <v>62</v>
      </c>
      <c r="K72" s="101">
        <v>1.8001195469504143</v>
      </c>
      <c r="L72" s="101">
        <v>0.694446252359757</v>
      </c>
      <c r="M72" s="101">
        <v>0.4261547247442497</v>
      </c>
      <c r="N72" s="101">
        <v>0.06601759506433115</v>
      </c>
      <c r="O72" s="101">
        <v>0.07229619333438457</v>
      </c>
      <c r="P72" s="101">
        <v>0.019921679609089617</v>
      </c>
      <c r="Q72" s="101">
        <v>0.008800207990278943</v>
      </c>
      <c r="R72" s="101">
        <v>0.0010162738247877987</v>
      </c>
      <c r="S72" s="101">
        <v>0.0009485665861087397</v>
      </c>
      <c r="T72" s="101">
        <v>0.0002931853124281538</v>
      </c>
      <c r="U72" s="101">
        <v>0.0001924777561130761</v>
      </c>
      <c r="V72" s="101">
        <v>3.7706757431002366E-05</v>
      </c>
      <c r="W72" s="101">
        <v>5.9151440716759524E-05</v>
      </c>
      <c r="X72" s="101">
        <v>67.5</v>
      </c>
    </row>
    <row r="73" spans="1:24" s="101" customFormat="1" ht="12.75" hidden="1">
      <c r="A73" s="101">
        <v>3153</v>
      </c>
      <c r="B73" s="101">
        <v>104.5999984741211</v>
      </c>
      <c r="C73" s="101">
        <v>118.9000015258789</v>
      </c>
      <c r="D73" s="101">
        <v>9.696881294250488</v>
      </c>
      <c r="E73" s="101">
        <v>9.952051162719727</v>
      </c>
      <c r="F73" s="101">
        <v>17.5313775103373</v>
      </c>
      <c r="G73" s="101" t="s">
        <v>57</v>
      </c>
      <c r="H73" s="101">
        <v>5.897510322631099</v>
      </c>
      <c r="I73" s="101">
        <v>42.99750879675219</v>
      </c>
      <c r="J73" s="101" t="s">
        <v>60</v>
      </c>
      <c r="K73" s="101">
        <v>-0.8179584383165371</v>
      </c>
      <c r="L73" s="101">
        <v>-0.0037773428664503407</v>
      </c>
      <c r="M73" s="101">
        <v>0.18931349291093155</v>
      </c>
      <c r="N73" s="101">
        <v>-0.0006825338516000073</v>
      </c>
      <c r="O73" s="101">
        <v>-0.03354314872066716</v>
      </c>
      <c r="P73" s="101">
        <v>-0.0004320699755781698</v>
      </c>
      <c r="Q73" s="101">
        <v>0.00370106448789337</v>
      </c>
      <c r="R73" s="101">
        <v>-5.489654150085838E-05</v>
      </c>
      <c r="S73" s="101">
        <v>-0.0004958134824041774</v>
      </c>
      <c r="T73" s="101">
        <v>-3.076891778434593E-05</v>
      </c>
      <c r="U73" s="101">
        <v>6.685103745022355E-05</v>
      </c>
      <c r="V73" s="101">
        <v>-4.3419564094410524E-06</v>
      </c>
      <c r="W73" s="101">
        <v>-3.2577785419965675E-05</v>
      </c>
      <c r="X73" s="101">
        <v>67.5</v>
      </c>
    </row>
    <row r="74" spans="1:24" s="101" customFormat="1" ht="12.75" hidden="1">
      <c r="A74" s="101">
        <v>3156</v>
      </c>
      <c r="B74" s="101">
        <v>141.25999450683594</v>
      </c>
      <c r="C74" s="101">
        <v>139.66000366210938</v>
      </c>
      <c r="D74" s="101">
        <v>8.936341285705566</v>
      </c>
      <c r="E74" s="101">
        <v>9.326024055480957</v>
      </c>
      <c r="F74" s="101">
        <v>24.751843468899175</v>
      </c>
      <c r="G74" s="101" t="s">
        <v>58</v>
      </c>
      <c r="H74" s="101">
        <v>-7.785500462823379</v>
      </c>
      <c r="I74" s="101">
        <v>65.97449404401256</v>
      </c>
      <c r="J74" s="101" t="s">
        <v>61</v>
      </c>
      <c r="K74" s="101">
        <v>-1.603550553147526</v>
      </c>
      <c r="L74" s="101">
        <v>-0.6944359791207398</v>
      </c>
      <c r="M74" s="101">
        <v>-0.38179608539600024</v>
      </c>
      <c r="N74" s="101">
        <v>-0.06601406672535347</v>
      </c>
      <c r="O74" s="101">
        <v>-0.06404370964072831</v>
      </c>
      <c r="P74" s="101">
        <v>-0.019916993598016266</v>
      </c>
      <c r="Q74" s="101">
        <v>-0.007984095586140234</v>
      </c>
      <c r="R74" s="101">
        <v>-0.0010147900554696354</v>
      </c>
      <c r="S74" s="101">
        <v>-0.0008086702411664668</v>
      </c>
      <c r="T74" s="101">
        <v>-0.000291566289412844</v>
      </c>
      <c r="U74" s="101">
        <v>-0.0001804954996396132</v>
      </c>
      <c r="V74" s="101">
        <v>-3.745593371548714E-05</v>
      </c>
      <c r="W74" s="101">
        <v>-4.9371862796526E-05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1805</v>
      </c>
      <c r="B76" s="101">
        <v>172.88</v>
      </c>
      <c r="C76" s="101">
        <v>181.78</v>
      </c>
      <c r="D76" s="101">
        <v>8.764503628066482</v>
      </c>
      <c r="E76" s="101">
        <v>9.080601324410438</v>
      </c>
      <c r="F76" s="101">
        <v>35.08947243454689</v>
      </c>
      <c r="G76" s="101" t="s">
        <v>59</v>
      </c>
      <c r="H76" s="101">
        <v>-9.890873425890092</v>
      </c>
      <c r="I76" s="101">
        <v>95.4891265741099</v>
      </c>
      <c r="J76" s="101" t="s">
        <v>73</v>
      </c>
      <c r="K76" s="101">
        <v>4.189110649922412</v>
      </c>
      <c r="M76" s="101" t="s">
        <v>68</v>
      </c>
      <c r="N76" s="101">
        <v>2.2290455237846287</v>
      </c>
      <c r="X76" s="101">
        <v>67.5</v>
      </c>
    </row>
    <row r="77" spans="1:24" s="101" customFormat="1" ht="12.75" hidden="1">
      <c r="A77" s="101">
        <v>3154</v>
      </c>
      <c r="B77" s="101">
        <v>114.76000213623047</v>
      </c>
      <c r="C77" s="101">
        <v>130.9600067138672</v>
      </c>
      <c r="D77" s="101">
        <v>9.09872817993164</v>
      </c>
      <c r="E77" s="101">
        <v>9.103965759277344</v>
      </c>
      <c r="F77" s="101">
        <v>30.813487473668424</v>
      </c>
      <c r="G77" s="101" t="s">
        <v>56</v>
      </c>
      <c r="H77" s="101">
        <v>33.315864929108315</v>
      </c>
      <c r="I77" s="101">
        <v>80.57586706533878</v>
      </c>
      <c r="J77" s="101" t="s">
        <v>62</v>
      </c>
      <c r="K77" s="101">
        <v>1.9584342130066814</v>
      </c>
      <c r="L77" s="101">
        <v>0.35085462673421575</v>
      </c>
      <c r="M77" s="101">
        <v>0.463633685182409</v>
      </c>
      <c r="N77" s="101">
        <v>0.0959589606243459</v>
      </c>
      <c r="O77" s="101">
        <v>0.07865434448064976</v>
      </c>
      <c r="P77" s="101">
        <v>0.010065149637631814</v>
      </c>
      <c r="Q77" s="101">
        <v>0.009574184278987437</v>
      </c>
      <c r="R77" s="101">
        <v>0.0014771366736411426</v>
      </c>
      <c r="S77" s="101">
        <v>0.0010319687189421578</v>
      </c>
      <c r="T77" s="101">
        <v>0.0001481574930904342</v>
      </c>
      <c r="U77" s="101">
        <v>0.00020940855611492696</v>
      </c>
      <c r="V77" s="101">
        <v>5.480537207278469E-05</v>
      </c>
      <c r="W77" s="101">
        <v>6.434795384285896E-05</v>
      </c>
      <c r="X77" s="101">
        <v>67.5</v>
      </c>
    </row>
    <row r="78" spans="1:24" s="101" customFormat="1" ht="12.75" hidden="1">
      <c r="A78" s="101">
        <v>3153</v>
      </c>
      <c r="B78" s="101">
        <v>102.0999984741211</v>
      </c>
      <c r="C78" s="101">
        <v>109.30000305175781</v>
      </c>
      <c r="D78" s="101">
        <v>9.561720848083496</v>
      </c>
      <c r="E78" s="101">
        <v>9.989511489868164</v>
      </c>
      <c r="F78" s="101">
        <v>19.21901068829467</v>
      </c>
      <c r="G78" s="101" t="s">
        <v>57</v>
      </c>
      <c r="H78" s="101">
        <v>13.197882608236064</v>
      </c>
      <c r="I78" s="101">
        <v>47.79788108235716</v>
      </c>
      <c r="J78" s="101" t="s">
        <v>60</v>
      </c>
      <c r="K78" s="101">
        <v>-0.894825626806784</v>
      </c>
      <c r="L78" s="101">
        <v>-0.0019075257832686862</v>
      </c>
      <c r="M78" s="101">
        <v>0.20713706522810896</v>
      </c>
      <c r="N78" s="101">
        <v>-0.000992300740920471</v>
      </c>
      <c r="O78" s="101">
        <v>-0.03669017218436828</v>
      </c>
      <c r="P78" s="101">
        <v>-0.0002181424568443424</v>
      </c>
      <c r="Q78" s="101">
        <v>0.004051121807899319</v>
      </c>
      <c r="R78" s="101">
        <v>-7.978919694917376E-05</v>
      </c>
      <c r="S78" s="101">
        <v>-0.0005418911779694723</v>
      </c>
      <c r="T78" s="101">
        <v>-1.553574347678369E-05</v>
      </c>
      <c r="U78" s="101">
        <v>7.327406736825574E-05</v>
      </c>
      <c r="V78" s="101">
        <v>-6.306358976815429E-06</v>
      </c>
      <c r="W78" s="101">
        <v>-3.5589925964725144E-05</v>
      </c>
      <c r="X78" s="101">
        <v>67.5</v>
      </c>
    </row>
    <row r="79" spans="1:24" s="101" customFormat="1" ht="12.75" hidden="1">
      <c r="A79" s="101">
        <v>3156</v>
      </c>
      <c r="B79" s="101">
        <v>140.0399932861328</v>
      </c>
      <c r="C79" s="101">
        <v>151.5399932861328</v>
      </c>
      <c r="D79" s="101">
        <v>8.909760475158691</v>
      </c>
      <c r="E79" s="101">
        <v>8.90192985534668</v>
      </c>
      <c r="F79" s="101">
        <v>22.621514733726354</v>
      </c>
      <c r="G79" s="101" t="s">
        <v>58</v>
      </c>
      <c r="H79" s="101">
        <v>-12.066971128148339</v>
      </c>
      <c r="I79" s="101">
        <v>60.47302215798447</v>
      </c>
      <c r="J79" s="101" t="s">
        <v>61</v>
      </c>
      <c r="K79" s="101">
        <v>-1.7420538637725715</v>
      </c>
      <c r="L79" s="101">
        <v>-0.35084944127957796</v>
      </c>
      <c r="M79" s="101">
        <v>-0.41478962166923516</v>
      </c>
      <c r="N79" s="101">
        <v>-0.09595382985240525</v>
      </c>
      <c r="O79" s="101">
        <v>-0.06957253172597737</v>
      </c>
      <c r="P79" s="101">
        <v>-0.010062785454159388</v>
      </c>
      <c r="Q79" s="101">
        <v>-0.00867487271984856</v>
      </c>
      <c r="R79" s="101">
        <v>-0.0014749801478887185</v>
      </c>
      <c r="S79" s="101">
        <v>-0.0008782444922195505</v>
      </c>
      <c r="T79" s="101">
        <v>-0.00014734070528358968</v>
      </c>
      <c r="U79" s="101">
        <v>-0.00019617047286849982</v>
      </c>
      <c r="V79" s="101">
        <v>-5.444133213370066E-05</v>
      </c>
      <c r="W79" s="101">
        <v>-5.360985295249456E-05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1805</v>
      </c>
      <c r="B81" s="101">
        <v>185.62</v>
      </c>
      <c r="C81" s="101">
        <v>187.92</v>
      </c>
      <c r="D81" s="101">
        <v>8.38517750622267</v>
      </c>
      <c r="E81" s="101">
        <v>8.932861587213784</v>
      </c>
      <c r="F81" s="101">
        <v>39.388257967187805</v>
      </c>
      <c r="G81" s="101" t="s">
        <v>59</v>
      </c>
      <c r="H81" s="101">
        <v>-6.023813617135161</v>
      </c>
      <c r="I81" s="101">
        <v>112.09618638286484</v>
      </c>
      <c r="J81" s="101" t="s">
        <v>73</v>
      </c>
      <c r="K81" s="101">
        <v>2.7424712875215853</v>
      </c>
      <c r="M81" s="101" t="s">
        <v>68</v>
      </c>
      <c r="N81" s="101">
        <v>1.5049074564752083</v>
      </c>
      <c r="X81" s="101">
        <v>67.5</v>
      </c>
    </row>
    <row r="82" spans="1:24" s="101" customFormat="1" ht="12.75" hidden="1">
      <c r="A82" s="101">
        <v>3154</v>
      </c>
      <c r="B82" s="101">
        <v>124.26000213623047</v>
      </c>
      <c r="C82" s="101">
        <v>137.05999755859375</v>
      </c>
      <c r="D82" s="101">
        <v>8.971068382263184</v>
      </c>
      <c r="E82" s="101">
        <v>9.02484130859375</v>
      </c>
      <c r="F82" s="101">
        <v>33.273714914715754</v>
      </c>
      <c r="G82" s="101" t="s">
        <v>56</v>
      </c>
      <c r="H82" s="101">
        <v>31.52263933854364</v>
      </c>
      <c r="I82" s="101">
        <v>88.28264147477411</v>
      </c>
      <c r="J82" s="101" t="s">
        <v>62</v>
      </c>
      <c r="K82" s="101">
        <v>1.5626168334107007</v>
      </c>
      <c r="L82" s="101">
        <v>0.3693524169279038</v>
      </c>
      <c r="M82" s="101">
        <v>0.369929277898494</v>
      </c>
      <c r="N82" s="101">
        <v>0.15269462716018042</v>
      </c>
      <c r="O82" s="101">
        <v>0.06275745873347317</v>
      </c>
      <c r="P82" s="101">
        <v>0.010595786490900464</v>
      </c>
      <c r="Q82" s="101">
        <v>0.0076392057791254565</v>
      </c>
      <c r="R82" s="101">
        <v>0.0023504302218197164</v>
      </c>
      <c r="S82" s="101">
        <v>0.0008233905558851608</v>
      </c>
      <c r="T82" s="101">
        <v>0.00015596508224649717</v>
      </c>
      <c r="U82" s="101">
        <v>0.00016708652277565574</v>
      </c>
      <c r="V82" s="101">
        <v>8.72162018699707E-05</v>
      </c>
      <c r="W82" s="101">
        <v>5.1338418533391994E-05</v>
      </c>
      <c r="X82" s="101">
        <v>67.5</v>
      </c>
    </row>
    <row r="83" spans="1:24" s="101" customFormat="1" ht="12.75" hidden="1">
      <c r="A83" s="101">
        <v>3153</v>
      </c>
      <c r="B83" s="101">
        <v>103.33999633789062</v>
      </c>
      <c r="C83" s="101">
        <v>126.54000091552734</v>
      </c>
      <c r="D83" s="101">
        <v>9.26972770690918</v>
      </c>
      <c r="E83" s="101">
        <v>9.720097541809082</v>
      </c>
      <c r="F83" s="101">
        <v>20.25241069203645</v>
      </c>
      <c r="G83" s="101" t="s">
        <v>57</v>
      </c>
      <c r="H83" s="101">
        <v>16.11724336115745</v>
      </c>
      <c r="I83" s="101">
        <v>51.957239699048074</v>
      </c>
      <c r="J83" s="101" t="s">
        <v>60</v>
      </c>
      <c r="K83" s="101">
        <v>-0.8566816255445424</v>
      </c>
      <c r="L83" s="101">
        <v>-0.0020077132889618344</v>
      </c>
      <c r="M83" s="101">
        <v>0.19927871105448577</v>
      </c>
      <c r="N83" s="101">
        <v>-0.0015790918738139337</v>
      </c>
      <c r="O83" s="101">
        <v>-0.03496982326549159</v>
      </c>
      <c r="P83" s="101">
        <v>-0.00022966551726758493</v>
      </c>
      <c r="Q83" s="101">
        <v>0.003944796288807872</v>
      </c>
      <c r="R83" s="101">
        <v>-0.0001269619450116001</v>
      </c>
      <c r="S83" s="101">
        <v>-0.0005038933473235749</v>
      </c>
      <c r="T83" s="101">
        <v>-1.635893681531952E-05</v>
      </c>
      <c r="U83" s="101">
        <v>7.464998256509166E-05</v>
      </c>
      <c r="V83" s="101">
        <v>-1.0027573728880469E-05</v>
      </c>
      <c r="W83" s="101">
        <v>-3.274970599282536E-05</v>
      </c>
      <c r="X83" s="101">
        <v>67.5</v>
      </c>
    </row>
    <row r="84" spans="1:24" s="101" customFormat="1" ht="12.75" hidden="1">
      <c r="A84" s="101">
        <v>3156</v>
      </c>
      <c r="B84" s="101">
        <v>136.77999877929688</v>
      </c>
      <c r="C84" s="101">
        <v>167.5800018310547</v>
      </c>
      <c r="D84" s="101">
        <v>8.972844123840332</v>
      </c>
      <c r="E84" s="101">
        <v>8.852046012878418</v>
      </c>
      <c r="F84" s="101">
        <v>25.14551406358991</v>
      </c>
      <c r="G84" s="101" t="s">
        <v>58</v>
      </c>
      <c r="H84" s="101">
        <v>-2.5414176654742704</v>
      </c>
      <c r="I84" s="101">
        <v>66.7385811138226</v>
      </c>
      <c r="J84" s="101" t="s">
        <v>61</v>
      </c>
      <c r="K84" s="101">
        <v>-1.3068542231300497</v>
      </c>
      <c r="L84" s="101">
        <v>-0.3693469601578351</v>
      </c>
      <c r="M84" s="101">
        <v>-0.3116659525308531</v>
      </c>
      <c r="N84" s="101">
        <v>-0.15268646185055362</v>
      </c>
      <c r="O84" s="101">
        <v>-0.052111515881462046</v>
      </c>
      <c r="P84" s="101">
        <v>-0.010593297178448596</v>
      </c>
      <c r="Q84" s="101">
        <v>-0.006541868783125462</v>
      </c>
      <c r="R84" s="101">
        <v>-0.0023469986987986065</v>
      </c>
      <c r="S84" s="101">
        <v>-0.0006512015832627538</v>
      </c>
      <c r="T84" s="101">
        <v>-0.0001551047777034254</v>
      </c>
      <c r="U84" s="101">
        <v>-0.0001494833977279458</v>
      </c>
      <c r="V84" s="101">
        <v>-8.663783026908827E-05</v>
      </c>
      <c r="W84" s="101">
        <v>-3.9535932705492417E-05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15.57891632245695</v>
      </c>
      <c r="G85" s="102"/>
      <c r="H85" s="102"/>
      <c r="I85" s="115"/>
      <c r="J85" s="115" t="s">
        <v>158</v>
      </c>
      <c r="K85" s="102">
        <f>AVERAGE(K83,K78,K73,K68,K63,K58)</f>
        <v>-1.031912744625249</v>
      </c>
      <c r="L85" s="102">
        <f>AVERAGE(L83,L78,L73,L68,L63,L58)</f>
        <v>-0.0029883888256435434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39.388257967187805</v>
      </c>
      <c r="G86" s="102"/>
      <c r="H86" s="102"/>
      <c r="I86" s="115"/>
      <c r="J86" s="115" t="s">
        <v>159</v>
      </c>
      <c r="K86" s="102">
        <f>AVERAGE(K84,K79,K74,K69,K64,K59)</f>
        <v>-1.4493001742140919</v>
      </c>
      <c r="L86" s="102">
        <f>AVERAGE(L84,L79,L74,L69,L64,L59)</f>
        <v>-0.5494601611030697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0.6449454653907806</v>
      </c>
      <c r="L87" s="102">
        <f>ABS(L85/$H$33)</f>
        <v>0.008301080071232066</v>
      </c>
      <c r="M87" s="115" t="s">
        <v>111</v>
      </c>
      <c r="N87" s="102">
        <f>K87+L87+L88+K88</f>
        <v>1.8201251542276196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0.8234660080761885</v>
      </c>
      <c r="L88" s="102">
        <f>ABS(L86/$H$34)</f>
        <v>0.34341260068941853</v>
      </c>
      <c r="M88" s="102"/>
      <c r="N88" s="102"/>
    </row>
    <row r="89" s="101" customFormat="1" ht="12.75"/>
    <row r="90" s="116" customFormat="1" ht="12.75">
      <c r="A90" s="116" t="s">
        <v>117</v>
      </c>
    </row>
    <row r="91" spans="1:24" s="116" customFormat="1" ht="12.75">
      <c r="A91" s="116">
        <v>1805</v>
      </c>
      <c r="B91" s="116">
        <v>186.94</v>
      </c>
      <c r="C91" s="116">
        <v>187.24</v>
      </c>
      <c r="D91" s="116">
        <v>8.594942117779034</v>
      </c>
      <c r="E91" s="116">
        <v>9.078848011212767</v>
      </c>
      <c r="F91" s="116">
        <v>33.66118952499602</v>
      </c>
      <c r="G91" s="116" t="s">
        <v>59</v>
      </c>
      <c r="H91" s="116">
        <v>-25.975465005523503</v>
      </c>
      <c r="I91" s="116">
        <v>93.4645349944765</v>
      </c>
      <c r="J91" s="116" t="s">
        <v>73</v>
      </c>
      <c r="K91" s="116">
        <v>3.7075823454395715</v>
      </c>
      <c r="M91" s="116" t="s">
        <v>68</v>
      </c>
      <c r="N91" s="116">
        <v>3.086488893747399</v>
      </c>
      <c r="X91" s="116">
        <v>67.5</v>
      </c>
    </row>
    <row r="92" spans="1:24" s="116" customFormat="1" ht="12.75">
      <c r="A92" s="116">
        <v>3154</v>
      </c>
      <c r="B92" s="116">
        <v>117.86000061035156</v>
      </c>
      <c r="C92" s="116">
        <v>121.45999908447266</v>
      </c>
      <c r="D92" s="116">
        <v>9.233007431030273</v>
      </c>
      <c r="E92" s="116">
        <v>9.307844161987305</v>
      </c>
      <c r="F92" s="116">
        <v>32.67431613280509</v>
      </c>
      <c r="G92" s="116" t="s">
        <v>56</v>
      </c>
      <c r="H92" s="116">
        <v>33.85020479886845</v>
      </c>
      <c r="I92" s="116">
        <v>84.21020540922001</v>
      </c>
      <c r="J92" s="116" t="s">
        <v>62</v>
      </c>
      <c r="K92" s="116">
        <v>0.9576781841595879</v>
      </c>
      <c r="L92" s="116">
        <v>1.652401424919312</v>
      </c>
      <c r="M92" s="116">
        <v>0.2267177816539644</v>
      </c>
      <c r="N92" s="116">
        <v>0.06966560778822843</v>
      </c>
      <c r="O92" s="116">
        <v>0.038461942604824016</v>
      </c>
      <c r="P92" s="116">
        <v>0.047402301484045145</v>
      </c>
      <c r="Q92" s="116">
        <v>0.004681758695658907</v>
      </c>
      <c r="R92" s="116">
        <v>0.0010724354768531506</v>
      </c>
      <c r="S92" s="116">
        <v>0.0005046831229616116</v>
      </c>
      <c r="T92" s="116">
        <v>0.0006975371306962666</v>
      </c>
      <c r="U92" s="116">
        <v>0.00010240453440918683</v>
      </c>
      <c r="V92" s="116">
        <v>3.980407235121708E-05</v>
      </c>
      <c r="W92" s="116">
        <v>3.147986443867404E-05</v>
      </c>
      <c r="X92" s="116">
        <v>67.5</v>
      </c>
    </row>
    <row r="93" spans="1:24" s="116" customFormat="1" ht="12.75">
      <c r="A93" s="116">
        <v>3156</v>
      </c>
      <c r="B93" s="116">
        <v>137.6999969482422</v>
      </c>
      <c r="C93" s="116">
        <v>139.39999389648438</v>
      </c>
      <c r="D93" s="116">
        <v>9.089130401611328</v>
      </c>
      <c r="E93" s="116">
        <v>9.044906616210938</v>
      </c>
      <c r="F93" s="116">
        <v>23.982237887921148</v>
      </c>
      <c r="G93" s="116" t="s">
        <v>57</v>
      </c>
      <c r="H93" s="116">
        <v>-7.36078598336033</v>
      </c>
      <c r="I93" s="116">
        <v>62.839210964881865</v>
      </c>
      <c r="J93" s="116" t="s">
        <v>60</v>
      </c>
      <c r="K93" s="116">
        <v>-0.7184277357539375</v>
      </c>
      <c r="L93" s="116">
        <v>-0.008989809486847656</v>
      </c>
      <c r="M93" s="116">
        <v>0.1683630472031224</v>
      </c>
      <c r="N93" s="116">
        <v>-0.0007200581119310643</v>
      </c>
      <c r="O93" s="116">
        <v>-0.02912551995714504</v>
      </c>
      <c r="P93" s="116">
        <v>-0.0010284942555502628</v>
      </c>
      <c r="Q93" s="116">
        <v>0.003393196270578684</v>
      </c>
      <c r="R93" s="116">
        <v>-5.794200038716745E-05</v>
      </c>
      <c r="S93" s="116">
        <v>-0.0004035281784538353</v>
      </c>
      <c r="T93" s="116">
        <v>-7.324099224791754E-05</v>
      </c>
      <c r="U93" s="116">
        <v>6.841260570665803E-05</v>
      </c>
      <c r="V93" s="116">
        <v>-4.581717943282242E-06</v>
      </c>
      <c r="W93" s="116">
        <v>-2.578575086651283E-05</v>
      </c>
      <c r="X93" s="116">
        <v>67.5</v>
      </c>
    </row>
    <row r="94" spans="1:24" s="116" customFormat="1" ht="12.75">
      <c r="A94" s="116">
        <v>3153</v>
      </c>
      <c r="B94" s="116">
        <v>100.77999877929688</v>
      </c>
      <c r="C94" s="116">
        <v>121.27999877929688</v>
      </c>
      <c r="D94" s="116">
        <v>9.743006706237793</v>
      </c>
      <c r="E94" s="116">
        <v>10.044604301452637</v>
      </c>
      <c r="F94" s="116">
        <v>20.729865346317055</v>
      </c>
      <c r="G94" s="116" t="s">
        <v>58</v>
      </c>
      <c r="H94" s="116">
        <v>17.313305971155728</v>
      </c>
      <c r="I94" s="116">
        <v>50.5933047504526</v>
      </c>
      <c r="J94" s="116" t="s">
        <v>61</v>
      </c>
      <c r="K94" s="116">
        <v>-0.6332527875301269</v>
      </c>
      <c r="L94" s="116">
        <v>-1.652376970427984</v>
      </c>
      <c r="M94" s="116">
        <v>-0.15183819300351892</v>
      </c>
      <c r="N94" s="116">
        <v>-0.06966188645750786</v>
      </c>
      <c r="O94" s="116">
        <v>-0.02512021329851168</v>
      </c>
      <c r="P94" s="116">
        <v>-0.047391142479904495</v>
      </c>
      <c r="Q94" s="116">
        <v>-0.003225691174571536</v>
      </c>
      <c r="R94" s="116">
        <v>-0.0010708690753796087</v>
      </c>
      <c r="S94" s="116">
        <v>-0.000303100748590324</v>
      </c>
      <c r="T94" s="116">
        <v>-0.0006936813430924324</v>
      </c>
      <c r="U94" s="116">
        <v>-7.619976409404213E-05</v>
      </c>
      <c r="V94" s="116">
        <v>-3.953949969877122E-05</v>
      </c>
      <c r="W94" s="116">
        <v>-1.805759998802242E-05</v>
      </c>
      <c r="X94" s="116">
        <v>67.5</v>
      </c>
    </row>
    <row r="95" s="116" customFormat="1" ht="12.75">
      <c r="A95" s="116" t="s">
        <v>123</v>
      </c>
    </row>
    <row r="96" spans="1:24" s="116" customFormat="1" ht="12.75">
      <c r="A96" s="116">
        <v>1805</v>
      </c>
      <c r="B96" s="116">
        <v>190.26</v>
      </c>
      <c r="C96" s="116">
        <v>191.66</v>
      </c>
      <c r="D96" s="116">
        <v>8.576802773025625</v>
      </c>
      <c r="E96" s="116">
        <v>9.051627085351837</v>
      </c>
      <c r="F96" s="116">
        <v>31.87702963716329</v>
      </c>
      <c r="G96" s="116" t="s">
        <v>59</v>
      </c>
      <c r="H96" s="116">
        <v>-34.0498767125182</v>
      </c>
      <c r="I96" s="116">
        <v>88.71012328748179</v>
      </c>
      <c r="J96" s="116" t="s">
        <v>73</v>
      </c>
      <c r="K96" s="116">
        <v>5.277536423223674</v>
      </c>
      <c r="M96" s="116" t="s">
        <v>68</v>
      </c>
      <c r="N96" s="116">
        <v>4.320787988709241</v>
      </c>
      <c r="X96" s="116">
        <v>67.5</v>
      </c>
    </row>
    <row r="97" spans="1:24" s="116" customFormat="1" ht="12.75">
      <c r="A97" s="116">
        <v>3154</v>
      </c>
      <c r="B97" s="116">
        <v>124.08000183105469</v>
      </c>
      <c r="C97" s="116">
        <v>127.4800033569336</v>
      </c>
      <c r="D97" s="116">
        <v>9.192142486572266</v>
      </c>
      <c r="E97" s="116">
        <v>9.114964485168457</v>
      </c>
      <c r="F97" s="116">
        <v>34.58178091553635</v>
      </c>
      <c r="G97" s="116" t="s">
        <v>56</v>
      </c>
      <c r="H97" s="116">
        <v>32.96585944772646</v>
      </c>
      <c r="I97" s="116">
        <v>89.54586127878115</v>
      </c>
      <c r="J97" s="116" t="s">
        <v>62</v>
      </c>
      <c r="K97" s="116">
        <v>1.2129709910890474</v>
      </c>
      <c r="L97" s="116">
        <v>1.92586311743598</v>
      </c>
      <c r="M97" s="116">
        <v>0.2871545021330994</v>
      </c>
      <c r="N97" s="116">
        <v>0.09678600120740223</v>
      </c>
      <c r="O97" s="116">
        <v>0.048714562080752</v>
      </c>
      <c r="P97" s="116">
        <v>0.055247008205688744</v>
      </c>
      <c r="Q97" s="116">
        <v>0.005929726300481067</v>
      </c>
      <c r="R97" s="116">
        <v>0.0014898723558272493</v>
      </c>
      <c r="S97" s="116">
        <v>0.0006391544612249895</v>
      </c>
      <c r="T97" s="116">
        <v>0.0008129799282466796</v>
      </c>
      <c r="U97" s="116">
        <v>0.00012971301534563272</v>
      </c>
      <c r="V97" s="116">
        <v>5.529424675125429E-05</v>
      </c>
      <c r="W97" s="116">
        <v>3.986385302160491E-05</v>
      </c>
      <c r="X97" s="116">
        <v>67.5</v>
      </c>
    </row>
    <row r="98" spans="1:24" s="116" customFormat="1" ht="12.75">
      <c r="A98" s="116">
        <v>3156</v>
      </c>
      <c r="B98" s="116">
        <v>133.13999938964844</v>
      </c>
      <c r="C98" s="116">
        <v>147.44000244140625</v>
      </c>
      <c r="D98" s="116">
        <v>9.110867500305176</v>
      </c>
      <c r="E98" s="116">
        <v>9.029337882995605</v>
      </c>
      <c r="F98" s="116">
        <v>24.041278938685466</v>
      </c>
      <c r="G98" s="116" t="s">
        <v>57</v>
      </c>
      <c r="H98" s="116">
        <v>-2.8084129842657717</v>
      </c>
      <c r="I98" s="116">
        <v>62.831586405382666</v>
      </c>
      <c r="J98" s="116" t="s">
        <v>60</v>
      </c>
      <c r="K98" s="116">
        <v>-1.2022464284888894</v>
      </c>
      <c r="L98" s="116">
        <v>-0.010477663058366015</v>
      </c>
      <c r="M98" s="116">
        <v>0.2841640002646354</v>
      </c>
      <c r="N98" s="116">
        <v>-0.0010007090019541669</v>
      </c>
      <c r="O98" s="116">
        <v>-0.04835072437567509</v>
      </c>
      <c r="P98" s="116">
        <v>-0.0011986755491810515</v>
      </c>
      <c r="Q98" s="116">
        <v>0.005843538034215184</v>
      </c>
      <c r="R98" s="116">
        <v>-8.051937391254657E-05</v>
      </c>
      <c r="S98" s="116">
        <v>-0.0006381929866441838</v>
      </c>
      <c r="T98" s="116">
        <v>-8.535541408156343E-05</v>
      </c>
      <c r="U98" s="116">
        <v>0.00012568409276538572</v>
      </c>
      <c r="V98" s="116">
        <v>-6.3673280124383366E-06</v>
      </c>
      <c r="W98" s="116">
        <v>-3.985446811292133E-05</v>
      </c>
      <c r="X98" s="116">
        <v>67.5</v>
      </c>
    </row>
    <row r="99" spans="1:24" s="116" customFormat="1" ht="12.75">
      <c r="A99" s="116">
        <v>3153</v>
      </c>
      <c r="B99" s="116">
        <v>86.05999755859375</v>
      </c>
      <c r="C99" s="116">
        <v>108.95999908447266</v>
      </c>
      <c r="D99" s="116">
        <v>9.78050708770752</v>
      </c>
      <c r="E99" s="116">
        <v>10.041833877563477</v>
      </c>
      <c r="F99" s="116">
        <v>19.434115361879215</v>
      </c>
      <c r="G99" s="116" t="s">
        <v>58</v>
      </c>
      <c r="H99" s="116">
        <v>28.659791693399242</v>
      </c>
      <c r="I99" s="116">
        <v>47.21978925199299</v>
      </c>
      <c r="J99" s="116" t="s">
        <v>61</v>
      </c>
      <c r="K99" s="116">
        <v>-0.1609414502521194</v>
      </c>
      <c r="L99" s="116">
        <v>-1.925834615349165</v>
      </c>
      <c r="M99" s="116">
        <v>-0.041334356761760206</v>
      </c>
      <c r="N99" s="116">
        <v>-0.0967808277047302</v>
      </c>
      <c r="O99" s="116">
        <v>-0.005942727578051933</v>
      </c>
      <c r="P99" s="116">
        <v>-0.05523400304710165</v>
      </c>
      <c r="Q99" s="116">
        <v>-0.0010073317434179353</v>
      </c>
      <c r="R99" s="116">
        <v>-0.0014876949509502846</v>
      </c>
      <c r="S99" s="116">
        <v>-3.504478708714533E-05</v>
      </c>
      <c r="T99" s="116">
        <v>-0.0008084867451102344</v>
      </c>
      <c r="U99" s="116">
        <v>-3.207764292771937E-05</v>
      </c>
      <c r="V99" s="116">
        <v>-5.492641311582811E-05</v>
      </c>
      <c r="W99" s="116">
        <v>-8.649561631988921E-07</v>
      </c>
      <c r="X99" s="116">
        <v>67.5</v>
      </c>
    </row>
    <row r="100" s="116" customFormat="1" ht="12.75">
      <c r="A100" s="116" t="s">
        <v>129</v>
      </c>
    </row>
    <row r="101" spans="1:24" s="116" customFormat="1" ht="12.75">
      <c r="A101" s="116">
        <v>1805</v>
      </c>
      <c r="B101" s="116">
        <v>179.04</v>
      </c>
      <c r="C101" s="116">
        <v>176.54</v>
      </c>
      <c r="D101" s="116">
        <v>8.673877845435698</v>
      </c>
      <c r="E101" s="116">
        <v>9.127410499427329</v>
      </c>
      <c r="F101" s="116">
        <v>32.002541959625766</v>
      </c>
      <c r="G101" s="116" t="s">
        <v>59</v>
      </c>
      <c r="H101" s="116">
        <v>-23.51870926505771</v>
      </c>
      <c r="I101" s="116">
        <v>88.02129073494228</v>
      </c>
      <c r="J101" s="116" t="s">
        <v>73</v>
      </c>
      <c r="K101" s="116">
        <v>2.557251623386093</v>
      </c>
      <c r="M101" s="116" t="s">
        <v>68</v>
      </c>
      <c r="N101" s="116">
        <v>1.763417501605278</v>
      </c>
      <c r="X101" s="116">
        <v>67.5</v>
      </c>
    </row>
    <row r="102" spans="1:24" s="116" customFormat="1" ht="12.75">
      <c r="A102" s="116">
        <v>3154</v>
      </c>
      <c r="B102" s="116">
        <v>130.47999572753906</v>
      </c>
      <c r="C102" s="116">
        <v>135.77999877929688</v>
      </c>
      <c r="D102" s="116">
        <v>9.026541709899902</v>
      </c>
      <c r="E102" s="116">
        <v>9.053099632263184</v>
      </c>
      <c r="F102" s="116">
        <v>32.75876286666885</v>
      </c>
      <c r="G102" s="116" t="s">
        <v>56</v>
      </c>
      <c r="H102" s="116">
        <v>23.424784249322798</v>
      </c>
      <c r="I102" s="116">
        <v>86.40477997686186</v>
      </c>
      <c r="J102" s="116" t="s">
        <v>62</v>
      </c>
      <c r="K102" s="116">
        <v>1.2009883325980273</v>
      </c>
      <c r="L102" s="116">
        <v>1.0139601902050974</v>
      </c>
      <c r="M102" s="116">
        <v>0.28431815590810844</v>
      </c>
      <c r="N102" s="116">
        <v>0.05213724262355369</v>
      </c>
      <c r="O102" s="116">
        <v>0.04823360985447513</v>
      </c>
      <c r="P102" s="116">
        <v>0.029087393487230558</v>
      </c>
      <c r="Q102" s="116">
        <v>0.005871184369017986</v>
      </c>
      <c r="R102" s="116">
        <v>0.0008025828545893446</v>
      </c>
      <c r="S102" s="116">
        <v>0.0006328471081733501</v>
      </c>
      <c r="T102" s="116">
        <v>0.0004280493558144545</v>
      </c>
      <c r="U102" s="116">
        <v>0.000128415877187906</v>
      </c>
      <c r="V102" s="116">
        <v>2.9780125818743244E-05</v>
      </c>
      <c r="W102" s="116">
        <v>3.946589471460356E-05</v>
      </c>
      <c r="X102" s="116">
        <v>67.5</v>
      </c>
    </row>
    <row r="103" spans="1:24" s="116" customFormat="1" ht="12.75">
      <c r="A103" s="116">
        <v>3156</v>
      </c>
      <c r="B103" s="116">
        <v>127.83999633789062</v>
      </c>
      <c r="C103" s="116">
        <v>137.0399932861328</v>
      </c>
      <c r="D103" s="116">
        <v>8.967748641967773</v>
      </c>
      <c r="E103" s="116">
        <v>9.342259407043457</v>
      </c>
      <c r="F103" s="116">
        <v>24.336515642100476</v>
      </c>
      <c r="G103" s="116" t="s">
        <v>57</v>
      </c>
      <c r="H103" s="116">
        <v>4.263865854782566</v>
      </c>
      <c r="I103" s="116">
        <v>64.60386219267319</v>
      </c>
      <c r="J103" s="116" t="s">
        <v>60</v>
      </c>
      <c r="K103" s="116">
        <v>-1.070700202691051</v>
      </c>
      <c r="L103" s="116">
        <v>-0.005516360137979147</v>
      </c>
      <c r="M103" s="116">
        <v>0.2519934945810508</v>
      </c>
      <c r="N103" s="116">
        <v>-0.0005391661235802336</v>
      </c>
      <c r="O103" s="116">
        <v>-0.043234071042649286</v>
      </c>
      <c r="P103" s="116">
        <v>-0.0006310056422281807</v>
      </c>
      <c r="Q103" s="116">
        <v>0.005130498762708147</v>
      </c>
      <c r="R103" s="116">
        <v>-4.3386822575917694E-05</v>
      </c>
      <c r="S103" s="116">
        <v>-0.0005848828686858475</v>
      </c>
      <c r="T103" s="116">
        <v>-4.4929422726628946E-05</v>
      </c>
      <c r="U103" s="116">
        <v>0.00010691905315965372</v>
      </c>
      <c r="V103" s="116">
        <v>-3.4352690384398533E-06</v>
      </c>
      <c r="W103" s="116">
        <v>-3.695511344630138E-05</v>
      </c>
      <c r="X103" s="116">
        <v>67.5</v>
      </c>
    </row>
    <row r="104" spans="1:24" s="116" customFormat="1" ht="12.75">
      <c r="A104" s="116">
        <v>3153</v>
      </c>
      <c r="B104" s="116">
        <v>116.4800033569336</v>
      </c>
      <c r="C104" s="116">
        <v>120.58000183105469</v>
      </c>
      <c r="D104" s="116">
        <v>9.689937591552734</v>
      </c>
      <c r="E104" s="116">
        <v>9.942922592163086</v>
      </c>
      <c r="F104" s="116">
        <v>23.681454610190244</v>
      </c>
      <c r="G104" s="116" t="s">
        <v>58</v>
      </c>
      <c r="H104" s="116">
        <v>9.17185704965982</v>
      </c>
      <c r="I104" s="116">
        <v>58.151860406593414</v>
      </c>
      <c r="J104" s="116" t="s">
        <v>61</v>
      </c>
      <c r="K104" s="116">
        <v>-0.5440349722158789</v>
      </c>
      <c r="L104" s="116">
        <v>-1.0139451844609675</v>
      </c>
      <c r="M104" s="116">
        <v>-0.1316665958693297</v>
      </c>
      <c r="N104" s="116">
        <v>-0.05213445471354321</v>
      </c>
      <c r="O104" s="116">
        <v>-0.021384485513401424</v>
      </c>
      <c r="P104" s="116">
        <v>-0.02908054834009254</v>
      </c>
      <c r="Q104" s="116">
        <v>-0.002854608263991978</v>
      </c>
      <c r="R104" s="116">
        <v>-0.0008014092725365404</v>
      </c>
      <c r="S104" s="116">
        <v>-0.00024167642053205253</v>
      </c>
      <c r="T104" s="116">
        <v>-0.00042568485759611105</v>
      </c>
      <c r="U104" s="116">
        <v>-7.112632132609205E-05</v>
      </c>
      <c r="V104" s="116">
        <v>-2.9581325535102625E-05</v>
      </c>
      <c r="W104" s="116">
        <v>-1.3851947003766958E-05</v>
      </c>
      <c r="X104" s="116">
        <v>67.5</v>
      </c>
    </row>
    <row r="105" s="116" customFormat="1" ht="12.75">
      <c r="A105" s="116" t="s">
        <v>135</v>
      </c>
    </row>
    <row r="106" spans="1:24" s="116" customFormat="1" ht="12.75">
      <c r="A106" s="116">
        <v>1805</v>
      </c>
      <c r="B106" s="116">
        <v>178.26</v>
      </c>
      <c r="C106" s="116">
        <v>186.56</v>
      </c>
      <c r="D106" s="116">
        <v>8.540839878346489</v>
      </c>
      <c r="E106" s="116">
        <v>9.076282934211306</v>
      </c>
      <c r="F106" s="116">
        <v>31.278730498490685</v>
      </c>
      <c r="G106" s="116" t="s">
        <v>59</v>
      </c>
      <c r="H106" s="116">
        <v>-23.392301053466554</v>
      </c>
      <c r="I106" s="116">
        <v>87.36769894653344</v>
      </c>
      <c r="J106" s="116" t="s">
        <v>73</v>
      </c>
      <c r="K106" s="116">
        <v>3.4614098049877975</v>
      </c>
      <c r="M106" s="116" t="s">
        <v>68</v>
      </c>
      <c r="N106" s="116">
        <v>2.946543656877971</v>
      </c>
      <c r="X106" s="116">
        <v>67.5</v>
      </c>
    </row>
    <row r="107" spans="1:24" s="116" customFormat="1" ht="12.75">
      <c r="A107" s="116">
        <v>3154</v>
      </c>
      <c r="B107" s="116">
        <v>116</v>
      </c>
      <c r="C107" s="116">
        <v>118.4000015258789</v>
      </c>
      <c r="D107" s="116">
        <v>9.33280086517334</v>
      </c>
      <c r="E107" s="116">
        <v>9.270235061645508</v>
      </c>
      <c r="F107" s="116">
        <v>32.35477039203393</v>
      </c>
      <c r="G107" s="116" t="s">
        <v>56</v>
      </c>
      <c r="H107" s="116">
        <v>33.98857099060761</v>
      </c>
      <c r="I107" s="116">
        <v>82.48857099060761</v>
      </c>
      <c r="J107" s="116" t="s">
        <v>62</v>
      </c>
      <c r="K107" s="116">
        <v>0.8435596707023164</v>
      </c>
      <c r="L107" s="116">
        <v>1.6438534507917153</v>
      </c>
      <c r="M107" s="116">
        <v>0.19970173732927035</v>
      </c>
      <c r="N107" s="116">
        <v>0.06551069536295273</v>
      </c>
      <c r="O107" s="116">
        <v>0.03387889491697353</v>
      </c>
      <c r="P107" s="116">
        <v>0.04715709578056324</v>
      </c>
      <c r="Q107" s="116">
        <v>0.004123888115931993</v>
      </c>
      <c r="R107" s="116">
        <v>0.0010084864056093823</v>
      </c>
      <c r="S107" s="116">
        <v>0.00044456371289430173</v>
      </c>
      <c r="T107" s="116">
        <v>0.0006939229640140593</v>
      </c>
      <c r="U107" s="116">
        <v>9.019870031378638E-05</v>
      </c>
      <c r="V107" s="116">
        <v>3.7432994567644065E-05</v>
      </c>
      <c r="W107" s="116">
        <v>2.7731123452475916E-05</v>
      </c>
      <c r="X107" s="116">
        <v>67.5</v>
      </c>
    </row>
    <row r="108" spans="1:24" s="116" customFormat="1" ht="12.75">
      <c r="A108" s="116">
        <v>3156</v>
      </c>
      <c r="B108" s="116">
        <v>141.25999450683594</v>
      </c>
      <c r="C108" s="116">
        <v>139.66000366210938</v>
      </c>
      <c r="D108" s="116">
        <v>8.936341285705566</v>
      </c>
      <c r="E108" s="116">
        <v>9.326024055480957</v>
      </c>
      <c r="F108" s="116">
        <v>23.824603331688202</v>
      </c>
      <c r="G108" s="116" t="s">
        <v>57</v>
      </c>
      <c r="H108" s="116">
        <v>-10.25700118100869</v>
      </c>
      <c r="I108" s="116">
        <v>63.50299332582725</v>
      </c>
      <c r="J108" s="116" t="s">
        <v>60</v>
      </c>
      <c r="K108" s="116">
        <v>-0.5078345685999135</v>
      </c>
      <c r="L108" s="116">
        <v>-0.008943293011823991</v>
      </c>
      <c r="M108" s="116">
        <v>0.1184027084534041</v>
      </c>
      <c r="N108" s="116">
        <v>-0.0006770007375727107</v>
      </c>
      <c r="O108" s="116">
        <v>-0.020685695145024937</v>
      </c>
      <c r="P108" s="116">
        <v>-0.0010232039079408905</v>
      </c>
      <c r="Q108" s="116">
        <v>0.0023570091875945946</v>
      </c>
      <c r="R108" s="116">
        <v>-5.447728838451275E-05</v>
      </c>
      <c r="S108" s="116">
        <v>-0.00029456901874225087</v>
      </c>
      <c r="T108" s="116">
        <v>-7.286633439551999E-05</v>
      </c>
      <c r="U108" s="116">
        <v>4.554810361725382E-05</v>
      </c>
      <c r="V108" s="116">
        <v>-4.306493274708408E-06</v>
      </c>
      <c r="W108" s="116">
        <v>-1.905787146055345E-05</v>
      </c>
      <c r="X108" s="116">
        <v>67.5</v>
      </c>
    </row>
    <row r="109" spans="1:24" s="116" customFormat="1" ht="12.75">
      <c r="A109" s="116">
        <v>3153</v>
      </c>
      <c r="B109" s="116">
        <v>104.5999984741211</v>
      </c>
      <c r="C109" s="116">
        <v>118.9000015258789</v>
      </c>
      <c r="D109" s="116">
        <v>9.696881294250488</v>
      </c>
      <c r="E109" s="116">
        <v>9.952051162719727</v>
      </c>
      <c r="F109" s="116">
        <v>21.823650742991195</v>
      </c>
      <c r="G109" s="116" t="s">
        <v>58</v>
      </c>
      <c r="H109" s="116">
        <v>16.42475246149192</v>
      </c>
      <c r="I109" s="116">
        <v>53.524750935613014</v>
      </c>
      <c r="J109" s="116" t="s">
        <v>61</v>
      </c>
      <c r="K109" s="116">
        <v>-0.6735703147929993</v>
      </c>
      <c r="L109" s="116">
        <v>-1.643829122868291</v>
      </c>
      <c r="M109" s="116">
        <v>-0.1608153678080148</v>
      </c>
      <c r="N109" s="116">
        <v>-0.0655071971384742</v>
      </c>
      <c r="O109" s="116">
        <v>-0.02683060821454532</v>
      </c>
      <c r="P109" s="116">
        <v>-0.04714599385122759</v>
      </c>
      <c r="Q109" s="116">
        <v>-0.00338392684352363</v>
      </c>
      <c r="R109" s="116">
        <v>-0.001007013930067108</v>
      </c>
      <c r="S109" s="116">
        <v>-0.00033296544568407483</v>
      </c>
      <c r="T109" s="116">
        <v>-0.000690086644775725</v>
      </c>
      <c r="U109" s="116">
        <v>-7.78535535166389E-05</v>
      </c>
      <c r="V109" s="116">
        <v>-3.718444833497145E-05</v>
      </c>
      <c r="W109" s="116">
        <v>-2.0144794447436834E-05</v>
      </c>
      <c r="X109" s="116">
        <v>67.5</v>
      </c>
    </row>
    <row r="110" s="116" customFormat="1" ht="12.75">
      <c r="A110" s="116" t="s">
        <v>141</v>
      </c>
    </row>
    <row r="111" spans="1:24" s="116" customFormat="1" ht="12.75">
      <c r="A111" s="116">
        <v>1805</v>
      </c>
      <c r="B111" s="116">
        <v>172.88</v>
      </c>
      <c r="C111" s="116">
        <v>181.78</v>
      </c>
      <c r="D111" s="116">
        <v>8.764503628066482</v>
      </c>
      <c r="E111" s="116">
        <v>9.080601324410438</v>
      </c>
      <c r="F111" s="116">
        <v>28.844505419436825</v>
      </c>
      <c r="G111" s="116" t="s">
        <v>59</v>
      </c>
      <c r="H111" s="116">
        <v>-26.8853280124994</v>
      </c>
      <c r="I111" s="116">
        <v>78.4946719875006</v>
      </c>
      <c r="J111" s="116" t="s">
        <v>73</v>
      </c>
      <c r="K111" s="116">
        <v>3.891529574950955</v>
      </c>
      <c r="M111" s="116" t="s">
        <v>68</v>
      </c>
      <c r="N111" s="116">
        <v>3.2443698039948794</v>
      </c>
      <c r="X111" s="116">
        <v>67.5</v>
      </c>
    </row>
    <row r="112" spans="1:24" s="116" customFormat="1" ht="12.75">
      <c r="A112" s="116">
        <v>3154</v>
      </c>
      <c r="B112" s="116">
        <v>114.76000213623047</v>
      </c>
      <c r="C112" s="116">
        <v>130.9600067138672</v>
      </c>
      <c r="D112" s="116">
        <v>9.09872817993164</v>
      </c>
      <c r="E112" s="116">
        <v>9.103965759277344</v>
      </c>
      <c r="F112" s="116">
        <v>30.813487473668424</v>
      </c>
      <c r="G112" s="116" t="s">
        <v>56</v>
      </c>
      <c r="H112" s="116">
        <v>33.315864929108315</v>
      </c>
      <c r="I112" s="116">
        <v>80.57586706533878</v>
      </c>
      <c r="J112" s="116" t="s">
        <v>62</v>
      </c>
      <c r="K112" s="116">
        <v>0.9801105977204223</v>
      </c>
      <c r="L112" s="116">
        <v>1.6921776292756694</v>
      </c>
      <c r="M112" s="116">
        <v>0.2320282604158984</v>
      </c>
      <c r="N112" s="116">
        <v>0.09838002751978434</v>
      </c>
      <c r="O112" s="116">
        <v>0.03936266098525732</v>
      </c>
      <c r="P112" s="116">
        <v>0.04854334564794408</v>
      </c>
      <c r="Q112" s="116">
        <v>0.004791406973990361</v>
      </c>
      <c r="R112" s="116">
        <v>0.0015144143487312738</v>
      </c>
      <c r="S112" s="116">
        <v>0.0005164777621619862</v>
      </c>
      <c r="T112" s="116">
        <v>0.0007143323446614106</v>
      </c>
      <c r="U112" s="116">
        <v>0.00010480794509878488</v>
      </c>
      <c r="V112" s="116">
        <v>5.620553766189299E-05</v>
      </c>
      <c r="W112" s="116">
        <v>3.2213889170552066E-05</v>
      </c>
      <c r="X112" s="116">
        <v>67.5</v>
      </c>
    </row>
    <row r="113" spans="1:24" s="116" customFormat="1" ht="12.75">
      <c r="A113" s="116">
        <v>3156</v>
      </c>
      <c r="B113" s="116">
        <v>140.0399932861328</v>
      </c>
      <c r="C113" s="116">
        <v>151.5399932861328</v>
      </c>
      <c r="D113" s="116">
        <v>8.909760475158691</v>
      </c>
      <c r="E113" s="116">
        <v>8.90192985534668</v>
      </c>
      <c r="F113" s="116">
        <v>25.716263749887453</v>
      </c>
      <c r="G113" s="116" t="s">
        <v>57</v>
      </c>
      <c r="H113" s="116">
        <v>-3.7939254001939986</v>
      </c>
      <c r="I113" s="116">
        <v>68.74606788593881</v>
      </c>
      <c r="J113" s="116" t="s">
        <v>60</v>
      </c>
      <c r="K113" s="116">
        <v>-0.8897487076877332</v>
      </c>
      <c r="L113" s="116">
        <v>-0.009206032693389288</v>
      </c>
      <c r="M113" s="116">
        <v>0.2095162793733574</v>
      </c>
      <c r="N113" s="116">
        <v>-0.001017104905213011</v>
      </c>
      <c r="O113" s="116">
        <v>-0.035909408427646644</v>
      </c>
      <c r="P113" s="116">
        <v>-0.0010532314313943182</v>
      </c>
      <c r="Q113" s="116">
        <v>0.004270973205875384</v>
      </c>
      <c r="R113" s="116">
        <v>-8.182552265361614E-05</v>
      </c>
      <c r="S113" s="116">
        <v>-0.0004843518720454561</v>
      </c>
      <c r="T113" s="116">
        <v>-7.50019088012862E-05</v>
      </c>
      <c r="U113" s="116">
        <v>8.937524953922062E-05</v>
      </c>
      <c r="V113" s="116">
        <v>-6.467519573080747E-06</v>
      </c>
      <c r="W113" s="116">
        <v>-3.056509318396168E-05</v>
      </c>
      <c r="X113" s="116">
        <v>67.5</v>
      </c>
    </row>
    <row r="114" spans="1:24" s="116" customFormat="1" ht="12.75">
      <c r="A114" s="116">
        <v>3153</v>
      </c>
      <c r="B114" s="116">
        <v>102.0999984741211</v>
      </c>
      <c r="C114" s="116">
        <v>109.30000305175781</v>
      </c>
      <c r="D114" s="116">
        <v>9.561720848083496</v>
      </c>
      <c r="E114" s="116">
        <v>9.989511489868164</v>
      </c>
      <c r="F114" s="116">
        <v>22.974853093166757</v>
      </c>
      <c r="G114" s="116" t="s">
        <v>58</v>
      </c>
      <c r="H114" s="116">
        <v>22.538702047058052</v>
      </c>
      <c r="I114" s="116">
        <v>57.138700521179146</v>
      </c>
      <c r="J114" s="116" t="s">
        <v>61</v>
      </c>
      <c r="K114" s="116">
        <v>-0.41105233356823573</v>
      </c>
      <c r="L114" s="116">
        <v>-1.6921525870863636</v>
      </c>
      <c r="M114" s="116">
        <v>-0.09969976082806431</v>
      </c>
      <c r="N114" s="116">
        <v>-0.09837476969429365</v>
      </c>
      <c r="O114" s="116">
        <v>-0.016122452239555843</v>
      </c>
      <c r="P114" s="116">
        <v>-0.04853191846865004</v>
      </c>
      <c r="Q114" s="116">
        <v>-0.002171720208751121</v>
      </c>
      <c r="R114" s="116">
        <v>-0.0015122021701762074</v>
      </c>
      <c r="S114" s="116">
        <v>-0.00017931130152312025</v>
      </c>
      <c r="T114" s="116">
        <v>-0.0007103839893364938</v>
      </c>
      <c r="U114" s="116">
        <v>-5.474276322612834E-05</v>
      </c>
      <c r="V114" s="116">
        <v>-5.58321919185902E-05</v>
      </c>
      <c r="W114" s="116">
        <v>-1.0173973370731358E-05</v>
      </c>
      <c r="X114" s="116">
        <v>67.5</v>
      </c>
    </row>
    <row r="115" s="116" customFormat="1" ht="12.75">
      <c r="A115" s="116" t="s">
        <v>147</v>
      </c>
    </row>
    <row r="116" spans="1:24" s="116" customFormat="1" ht="12.75">
      <c r="A116" s="116">
        <v>1805</v>
      </c>
      <c r="B116" s="116">
        <v>185.62</v>
      </c>
      <c r="C116" s="116">
        <v>187.92</v>
      </c>
      <c r="D116" s="116">
        <v>8.38517750622267</v>
      </c>
      <c r="E116" s="116">
        <v>8.932861587213784</v>
      </c>
      <c r="F116" s="116">
        <v>33.4584141836481</v>
      </c>
      <c r="G116" s="116" t="s">
        <v>59</v>
      </c>
      <c r="H116" s="116">
        <v>-22.899728122789995</v>
      </c>
      <c r="I116" s="116">
        <v>95.22027187721001</v>
      </c>
      <c r="J116" s="116" t="s">
        <v>73</v>
      </c>
      <c r="K116" s="116">
        <v>3.6061168654473197</v>
      </c>
      <c r="M116" s="116" t="s">
        <v>68</v>
      </c>
      <c r="N116" s="116">
        <v>3.0591082861847574</v>
      </c>
      <c r="X116" s="116">
        <v>67.5</v>
      </c>
    </row>
    <row r="117" spans="1:24" s="116" customFormat="1" ht="12.75">
      <c r="A117" s="116">
        <v>3154</v>
      </c>
      <c r="B117" s="116">
        <v>124.26000213623047</v>
      </c>
      <c r="C117" s="116">
        <v>137.05999755859375</v>
      </c>
      <c r="D117" s="116">
        <v>8.971068382263184</v>
      </c>
      <c r="E117" s="116">
        <v>9.02484130859375</v>
      </c>
      <c r="F117" s="116">
        <v>33.273714914715754</v>
      </c>
      <c r="G117" s="116" t="s">
        <v>56</v>
      </c>
      <c r="H117" s="116">
        <v>31.52263933854364</v>
      </c>
      <c r="I117" s="116">
        <v>88.28264147477411</v>
      </c>
      <c r="J117" s="116" t="s">
        <v>62</v>
      </c>
      <c r="K117" s="116">
        <v>0.8947838278761538</v>
      </c>
      <c r="L117" s="116">
        <v>1.6532711649584757</v>
      </c>
      <c r="M117" s="116">
        <v>0.21182810159952922</v>
      </c>
      <c r="N117" s="116">
        <v>0.15406452019559858</v>
      </c>
      <c r="O117" s="116">
        <v>0.03593567243655653</v>
      </c>
      <c r="P117" s="116">
        <v>0.04742723943576241</v>
      </c>
      <c r="Q117" s="116">
        <v>0.0043742495546154</v>
      </c>
      <c r="R117" s="116">
        <v>0.002371526369138135</v>
      </c>
      <c r="S117" s="116">
        <v>0.00047147458880117247</v>
      </c>
      <c r="T117" s="116">
        <v>0.0006979106575148637</v>
      </c>
      <c r="U117" s="116">
        <v>9.568615445744335E-05</v>
      </c>
      <c r="V117" s="116">
        <v>8.80146526646689E-05</v>
      </c>
      <c r="W117" s="116">
        <v>2.940508055933544E-05</v>
      </c>
      <c r="X117" s="116">
        <v>67.5</v>
      </c>
    </row>
    <row r="118" spans="1:24" s="116" customFormat="1" ht="12.75">
      <c r="A118" s="116">
        <v>3156</v>
      </c>
      <c r="B118" s="116">
        <v>136.77999877929688</v>
      </c>
      <c r="C118" s="116">
        <v>167.5800018310547</v>
      </c>
      <c r="D118" s="116">
        <v>8.972844123840332</v>
      </c>
      <c r="E118" s="116">
        <v>8.852046012878418</v>
      </c>
      <c r="F118" s="116">
        <v>26.231221487250146</v>
      </c>
      <c r="G118" s="116" t="s">
        <v>57</v>
      </c>
      <c r="H118" s="116">
        <v>0.34015289126953974</v>
      </c>
      <c r="I118" s="116">
        <v>69.62015167056641</v>
      </c>
      <c r="J118" s="116" t="s">
        <v>60</v>
      </c>
      <c r="K118" s="116">
        <v>-0.8940054510071718</v>
      </c>
      <c r="L118" s="116">
        <v>-0.008993883883189524</v>
      </c>
      <c r="M118" s="116">
        <v>0.21152971194224407</v>
      </c>
      <c r="N118" s="116">
        <v>-0.001593051446000981</v>
      </c>
      <c r="O118" s="116">
        <v>-0.03591848417521725</v>
      </c>
      <c r="P118" s="116">
        <v>-0.0010290091944712505</v>
      </c>
      <c r="Q118" s="116">
        <v>0.004360483235823384</v>
      </c>
      <c r="R118" s="116">
        <v>-0.0001281252630806415</v>
      </c>
      <c r="S118" s="116">
        <v>-0.00047116089295146156</v>
      </c>
      <c r="T118" s="116">
        <v>-7.327921210817507E-05</v>
      </c>
      <c r="U118" s="116">
        <v>9.448522590766405E-05</v>
      </c>
      <c r="V118" s="116">
        <v>-1.0120213736173235E-05</v>
      </c>
      <c r="W118" s="116">
        <v>-2.933364498000398E-05</v>
      </c>
      <c r="X118" s="116">
        <v>67.5</v>
      </c>
    </row>
    <row r="119" spans="1:24" s="116" customFormat="1" ht="12.75">
      <c r="A119" s="116">
        <v>3153</v>
      </c>
      <c r="B119" s="116">
        <v>103.33999633789062</v>
      </c>
      <c r="C119" s="116">
        <v>126.54000091552734</v>
      </c>
      <c r="D119" s="116">
        <v>9.26972770690918</v>
      </c>
      <c r="E119" s="116">
        <v>9.720097541809082</v>
      </c>
      <c r="F119" s="116">
        <v>25.843854908448602</v>
      </c>
      <c r="G119" s="116" t="s">
        <v>58</v>
      </c>
      <c r="H119" s="116">
        <v>30.462005169203223</v>
      </c>
      <c r="I119" s="116">
        <v>66.30200150709385</v>
      </c>
      <c r="J119" s="116" t="s">
        <v>61</v>
      </c>
      <c r="K119" s="116">
        <v>-0.03731423586469219</v>
      </c>
      <c r="L119" s="116">
        <v>-1.6532467011719245</v>
      </c>
      <c r="M119" s="116">
        <v>-0.011239465863274815</v>
      </c>
      <c r="N119" s="116">
        <v>-0.15405628377378963</v>
      </c>
      <c r="O119" s="116">
        <v>-0.0011113271445243617</v>
      </c>
      <c r="P119" s="116">
        <v>-0.047416075128323625</v>
      </c>
      <c r="Q119" s="116">
        <v>-0.0003467637757267159</v>
      </c>
      <c r="R119" s="116">
        <v>-0.0023680627602489807</v>
      </c>
      <c r="S119" s="116">
        <v>1.719595412927223E-05</v>
      </c>
      <c r="T119" s="116">
        <v>-0.0006940529107680727</v>
      </c>
      <c r="U119" s="116">
        <v>-1.5112320802292329E-05</v>
      </c>
      <c r="V119" s="116">
        <v>-8.74308890359493E-05</v>
      </c>
      <c r="W119" s="116">
        <v>2.0484225365130277E-06</v>
      </c>
      <c r="X119" s="116">
        <v>67.5</v>
      </c>
    </row>
    <row r="120" spans="1:14" s="116" customFormat="1" ht="12.75">
      <c r="A120" s="116" t="s">
        <v>153</v>
      </c>
      <c r="E120" s="117" t="s">
        <v>106</v>
      </c>
      <c r="F120" s="117">
        <f>MIN(F91:F119)</f>
        <v>19.434115361879215</v>
      </c>
      <c r="G120" s="117"/>
      <c r="H120" s="117"/>
      <c r="I120" s="118"/>
      <c r="J120" s="118" t="s">
        <v>158</v>
      </c>
      <c r="K120" s="117">
        <f>AVERAGE(K118,K113,K108,K103,K98,K93)</f>
        <v>-0.8804938490381161</v>
      </c>
      <c r="L120" s="117">
        <f>AVERAGE(L118,L113,L108,L103,L98,L93)</f>
        <v>-0.00868784037859927</v>
      </c>
      <c r="M120" s="118" t="s">
        <v>108</v>
      </c>
      <c r="N120" s="117" t="e">
        <f>Mittelwert(K116,K111,K106,K101,K96,K91)</f>
        <v>#NAME?</v>
      </c>
    </row>
    <row r="121" spans="5:14" s="116" customFormat="1" ht="12.75">
      <c r="E121" s="117" t="s">
        <v>107</v>
      </c>
      <c r="F121" s="117">
        <f>MAX(F91:F119)</f>
        <v>34.58178091553635</v>
      </c>
      <c r="G121" s="117"/>
      <c r="H121" s="117"/>
      <c r="I121" s="118"/>
      <c r="J121" s="118" t="s">
        <v>159</v>
      </c>
      <c r="K121" s="117">
        <f>AVERAGE(K119,K114,K109,K104,K99,K94)</f>
        <v>-0.41002768237067544</v>
      </c>
      <c r="L121" s="117">
        <f>AVERAGE(L119,L114,L109,L104,L99,L94)</f>
        <v>-1.596897530227449</v>
      </c>
      <c r="M121" s="117"/>
      <c r="N121" s="117"/>
    </row>
    <row r="122" spans="5:14" s="116" customFormat="1" ht="12.75">
      <c r="E122" s="117"/>
      <c r="F122" s="117"/>
      <c r="G122" s="117"/>
      <c r="H122" s="117"/>
      <c r="I122" s="117"/>
      <c r="J122" s="118" t="s">
        <v>112</v>
      </c>
      <c r="K122" s="117">
        <f>ABS(K120/$G$33)</f>
        <v>0.5503086556488226</v>
      </c>
      <c r="L122" s="117">
        <f>ABS(L120/$H$33)</f>
        <v>0.02413288994055353</v>
      </c>
      <c r="M122" s="118" t="s">
        <v>111</v>
      </c>
      <c r="N122" s="117">
        <f>K122+L122+L123+K123</f>
        <v>1.8054727760557792</v>
      </c>
    </row>
    <row r="123" spans="5:14" s="116" customFormat="1" ht="12.75">
      <c r="E123" s="117"/>
      <c r="F123" s="117"/>
      <c r="G123" s="117"/>
      <c r="H123" s="117"/>
      <c r="I123" s="117"/>
      <c r="J123" s="117"/>
      <c r="K123" s="117">
        <f>ABS(K121/$G$34)</f>
        <v>0.23297027407424742</v>
      </c>
      <c r="L123" s="117">
        <f>ABS(L121/$H$34)</f>
        <v>0.9980609563921556</v>
      </c>
      <c r="M123" s="117"/>
      <c r="N123" s="117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1805</v>
      </c>
      <c r="B126" s="101">
        <v>186.94</v>
      </c>
      <c r="C126" s="101">
        <v>187.24</v>
      </c>
      <c r="D126" s="101">
        <v>8.594942117779034</v>
      </c>
      <c r="E126" s="101">
        <v>9.078848011212767</v>
      </c>
      <c r="F126" s="101">
        <v>35.36871922662573</v>
      </c>
      <c r="G126" s="101" t="s">
        <v>59</v>
      </c>
      <c r="H126" s="101">
        <v>-21.234293591079933</v>
      </c>
      <c r="I126" s="101">
        <v>98.20570640892007</v>
      </c>
      <c r="J126" s="101" t="s">
        <v>73</v>
      </c>
      <c r="K126" s="101">
        <v>5.530850046222441</v>
      </c>
      <c r="M126" s="101" t="s">
        <v>68</v>
      </c>
      <c r="N126" s="101">
        <v>3.2767428700509833</v>
      </c>
      <c r="X126" s="101">
        <v>67.5</v>
      </c>
    </row>
    <row r="127" spans="1:24" s="101" customFormat="1" ht="12.75" hidden="1">
      <c r="A127" s="101">
        <v>3153</v>
      </c>
      <c r="B127" s="101">
        <v>100.77999877929688</v>
      </c>
      <c r="C127" s="101">
        <v>121.27999877929688</v>
      </c>
      <c r="D127" s="101">
        <v>9.743006706237793</v>
      </c>
      <c r="E127" s="101">
        <v>10.044604301452637</v>
      </c>
      <c r="F127" s="101">
        <v>30.1858432673716</v>
      </c>
      <c r="G127" s="101" t="s">
        <v>56</v>
      </c>
      <c r="H127" s="101">
        <v>40.391563580699696</v>
      </c>
      <c r="I127" s="101">
        <v>73.67156235999657</v>
      </c>
      <c r="J127" s="101" t="s">
        <v>62</v>
      </c>
      <c r="K127" s="101">
        <v>2.0755088931184416</v>
      </c>
      <c r="L127" s="101">
        <v>0.9849238179380903</v>
      </c>
      <c r="M127" s="101">
        <v>0.49134954292016175</v>
      </c>
      <c r="N127" s="101">
        <v>0.0613327678812031</v>
      </c>
      <c r="O127" s="101">
        <v>0.08335636495127531</v>
      </c>
      <c r="P127" s="101">
        <v>0.02825458526368327</v>
      </c>
      <c r="Q127" s="101">
        <v>0.01014648166443487</v>
      </c>
      <c r="R127" s="101">
        <v>0.0009441839470008631</v>
      </c>
      <c r="S127" s="101">
        <v>0.0010936909199856155</v>
      </c>
      <c r="T127" s="101">
        <v>0.0004158067221323721</v>
      </c>
      <c r="U127" s="101">
        <v>0.00022192198522246725</v>
      </c>
      <c r="V127" s="101">
        <v>3.5031576253841164E-05</v>
      </c>
      <c r="W127" s="101">
        <v>6.820333903126244E-05</v>
      </c>
      <c r="X127" s="101">
        <v>67.5</v>
      </c>
    </row>
    <row r="128" spans="1:24" s="101" customFormat="1" ht="12.75" hidden="1">
      <c r="A128" s="101">
        <v>3154</v>
      </c>
      <c r="B128" s="101">
        <v>117.86000061035156</v>
      </c>
      <c r="C128" s="101">
        <v>121.45999908447266</v>
      </c>
      <c r="D128" s="101">
        <v>9.233007431030273</v>
      </c>
      <c r="E128" s="101">
        <v>9.307844161987305</v>
      </c>
      <c r="F128" s="101">
        <v>21.052761017522407</v>
      </c>
      <c r="G128" s="101" t="s">
        <v>57</v>
      </c>
      <c r="H128" s="101">
        <v>3.898436582671394</v>
      </c>
      <c r="I128" s="101">
        <v>54.25843719302296</v>
      </c>
      <c r="J128" s="101" t="s">
        <v>60</v>
      </c>
      <c r="K128" s="101">
        <v>-0.9737949072249324</v>
      </c>
      <c r="L128" s="101">
        <v>-0.005357815944142188</v>
      </c>
      <c r="M128" s="101">
        <v>0.22558615245719377</v>
      </c>
      <c r="N128" s="101">
        <v>-0.0006340071796660038</v>
      </c>
      <c r="O128" s="101">
        <v>-0.03990071146298207</v>
      </c>
      <c r="P128" s="101">
        <v>-0.0006128658492413977</v>
      </c>
      <c r="Q128" s="101">
        <v>0.0044201835056946834</v>
      </c>
      <c r="R128" s="101">
        <v>-5.1005687746352764E-05</v>
      </c>
      <c r="S128" s="101">
        <v>-0.0005871398441772562</v>
      </c>
      <c r="T128" s="101">
        <v>-4.3642729869337636E-05</v>
      </c>
      <c r="U128" s="101">
        <v>8.054322671818492E-05</v>
      </c>
      <c r="V128" s="101">
        <v>-4.037112684497475E-06</v>
      </c>
      <c r="W128" s="101">
        <v>-3.850781920836585E-05</v>
      </c>
      <c r="X128" s="101">
        <v>67.5</v>
      </c>
    </row>
    <row r="129" spans="1:24" s="101" customFormat="1" ht="12.75" hidden="1">
      <c r="A129" s="101">
        <v>3156</v>
      </c>
      <c r="B129" s="101">
        <v>137.6999969482422</v>
      </c>
      <c r="C129" s="101">
        <v>139.39999389648438</v>
      </c>
      <c r="D129" s="101">
        <v>9.089130401611328</v>
      </c>
      <c r="E129" s="101">
        <v>9.044906616210938</v>
      </c>
      <c r="F129" s="101">
        <v>23.982237887921148</v>
      </c>
      <c r="G129" s="101" t="s">
        <v>58</v>
      </c>
      <c r="H129" s="101">
        <v>-7.36078598336033</v>
      </c>
      <c r="I129" s="101">
        <v>62.839210964881865</v>
      </c>
      <c r="J129" s="101" t="s">
        <v>61</v>
      </c>
      <c r="K129" s="101">
        <v>-1.8328831506881513</v>
      </c>
      <c r="L129" s="101">
        <v>-0.9849092450322786</v>
      </c>
      <c r="M129" s="101">
        <v>-0.43650344918157474</v>
      </c>
      <c r="N129" s="101">
        <v>-0.061329490874013216</v>
      </c>
      <c r="O129" s="101">
        <v>-0.07318617904111438</v>
      </c>
      <c r="P129" s="101">
        <v>-0.028247937692397675</v>
      </c>
      <c r="Q129" s="101">
        <v>-0.009133075492006933</v>
      </c>
      <c r="R129" s="101">
        <v>-0.0009428052532690143</v>
      </c>
      <c r="S129" s="101">
        <v>-0.0009227278211035414</v>
      </c>
      <c r="T129" s="101">
        <v>-0.0004135100268433883</v>
      </c>
      <c r="U129" s="101">
        <v>-0.00020679012586413318</v>
      </c>
      <c r="V129" s="101">
        <v>-3.4798176044174465E-05</v>
      </c>
      <c r="W129" s="101">
        <v>-5.6292480091297604E-05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1805</v>
      </c>
      <c r="B131" s="101">
        <v>190.26</v>
      </c>
      <c r="C131" s="101">
        <v>191.66</v>
      </c>
      <c r="D131" s="101">
        <v>8.576802773025625</v>
      </c>
      <c r="E131" s="101">
        <v>9.051627085351837</v>
      </c>
      <c r="F131" s="101">
        <v>37.3877967566972</v>
      </c>
      <c r="G131" s="101" t="s">
        <v>59</v>
      </c>
      <c r="H131" s="101">
        <v>-18.71404284885969</v>
      </c>
      <c r="I131" s="101">
        <v>104.0459571511403</v>
      </c>
      <c r="J131" s="101" t="s">
        <v>73</v>
      </c>
      <c r="K131" s="101">
        <v>6.568184630440342</v>
      </c>
      <c r="M131" s="101" t="s">
        <v>68</v>
      </c>
      <c r="N131" s="101">
        <v>4.230421886911782</v>
      </c>
      <c r="X131" s="101">
        <v>67.5</v>
      </c>
    </row>
    <row r="132" spans="1:24" s="101" customFormat="1" ht="12.75" hidden="1">
      <c r="A132" s="101">
        <v>3153</v>
      </c>
      <c r="B132" s="101">
        <v>86.05999755859375</v>
      </c>
      <c r="C132" s="101">
        <v>108.95999908447266</v>
      </c>
      <c r="D132" s="101">
        <v>9.78050708770752</v>
      </c>
      <c r="E132" s="101">
        <v>10.041833877563477</v>
      </c>
      <c r="F132" s="101">
        <v>28.167710535941346</v>
      </c>
      <c r="G132" s="101" t="s">
        <v>56</v>
      </c>
      <c r="H132" s="101">
        <v>49.88013107351699</v>
      </c>
      <c r="I132" s="101">
        <v>68.44012863211074</v>
      </c>
      <c r="J132" s="101" t="s">
        <v>62</v>
      </c>
      <c r="K132" s="101">
        <v>2.090412795754655</v>
      </c>
      <c r="L132" s="101">
        <v>1.3916327162776883</v>
      </c>
      <c r="M132" s="101">
        <v>0.49487754377104515</v>
      </c>
      <c r="N132" s="101">
        <v>0.08979635528076296</v>
      </c>
      <c r="O132" s="101">
        <v>0.08395517931295812</v>
      </c>
      <c r="P132" s="101">
        <v>0.039921843344751316</v>
      </c>
      <c r="Q132" s="101">
        <v>0.010219369335787223</v>
      </c>
      <c r="R132" s="101">
        <v>0.001382353037293233</v>
      </c>
      <c r="S132" s="101">
        <v>0.0011015728531745671</v>
      </c>
      <c r="T132" s="101">
        <v>0.0005874765619666738</v>
      </c>
      <c r="U132" s="101">
        <v>0.00022351538605088498</v>
      </c>
      <c r="V132" s="101">
        <v>5.130057799025437E-05</v>
      </c>
      <c r="W132" s="101">
        <v>6.869618006207921E-05</v>
      </c>
      <c r="X132" s="101">
        <v>67.5</v>
      </c>
    </row>
    <row r="133" spans="1:24" s="101" customFormat="1" ht="12.75" hidden="1">
      <c r="A133" s="101">
        <v>3154</v>
      </c>
      <c r="B133" s="101">
        <v>124.08000183105469</v>
      </c>
      <c r="C133" s="101">
        <v>127.4800033569336</v>
      </c>
      <c r="D133" s="101">
        <v>9.192142486572266</v>
      </c>
      <c r="E133" s="101">
        <v>9.114964485168457</v>
      </c>
      <c r="F133" s="101">
        <v>19.77338238059026</v>
      </c>
      <c r="G133" s="101" t="s">
        <v>57</v>
      </c>
      <c r="H133" s="101">
        <v>-5.378921123578664</v>
      </c>
      <c r="I133" s="101">
        <v>51.201080707476024</v>
      </c>
      <c r="J133" s="101" t="s">
        <v>60</v>
      </c>
      <c r="K133" s="101">
        <v>-0.5207758810032195</v>
      </c>
      <c r="L133" s="101">
        <v>-0.007570251527507973</v>
      </c>
      <c r="M133" s="101">
        <v>0.11783141032364063</v>
      </c>
      <c r="N133" s="101">
        <v>-0.0009280084234420623</v>
      </c>
      <c r="O133" s="101">
        <v>-0.021790658189697974</v>
      </c>
      <c r="P133" s="101">
        <v>-0.0008660991409588874</v>
      </c>
      <c r="Q133" s="101">
        <v>0.0021719024267592138</v>
      </c>
      <c r="R133" s="101">
        <v>-7.464517298867329E-05</v>
      </c>
      <c r="S133" s="101">
        <v>-0.00035708074777979963</v>
      </c>
      <c r="T133" s="101">
        <v>-6.168336898350808E-05</v>
      </c>
      <c r="U133" s="101">
        <v>3.005495785063945E-05</v>
      </c>
      <c r="V133" s="101">
        <v>-5.899187091868423E-06</v>
      </c>
      <c r="W133" s="101">
        <v>-2.4421458963726086E-05</v>
      </c>
      <c r="X133" s="101">
        <v>67.5</v>
      </c>
    </row>
    <row r="134" spans="1:24" s="101" customFormat="1" ht="12.75" hidden="1">
      <c r="A134" s="101">
        <v>3156</v>
      </c>
      <c r="B134" s="101">
        <v>133.13999938964844</v>
      </c>
      <c r="C134" s="101">
        <v>147.44000244140625</v>
      </c>
      <c r="D134" s="101">
        <v>9.110867500305176</v>
      </c>
      <c r="E134" s="101">
        <v>9.029337882995605</v>
      </c>
      <c r="F134" s="101">
        <v>24.041278938685466</v>
      </c>
      <c r="G134" s="101" t="s">
        <v>58</v>
      </c>
      <c r="H134" s="101">
        <v>-2.8084129842657717</v>
      </c>
      <c r="I134" s="101">
        <v>62.831586405382666</v>
      </c>
      <c r="J134" s="101" t="s">
        <v>61</v>
      </c>
      <c r="K134" s="101">
        <v>-2.024504417979895</v>
      </c>
      <c r="L134" s="101">
        <v>-1.3916121256680063</v>
      </c>
      <c r="M134" s="101">
        <v>-0.4806449230669191</v>
      </c>
      <c r="N134" s="101">
        <v>-0.0897915598599057</v>
      </c>
      <c r="O134" s="101">
        <v>-0.08107798313433</v>
      </c>
      <c r="P134" s="101">
        <v>-0.03991244728553857</v>
      </c>
      <c r="Q134" s="101">
        <v>-0.00998590754362695</v>
      </c>
      <c r="R134" s="101">
        <v>-0.001380336197403849</v>
      </c>
      <c r="S134" s="101">
        <v>-0.0010420921698276863</v>
      </c>
      <c r="T134" s="101">
        <v>-0.0005842292981792572</v>
      </c>
      <c r="U134" s="101">
        <v>-0.00022148550135408962</v>
      </c>
      <c r="V134" s="101">
        <v>-5.096026779550226E-05</v>
      </c>
      <c r="W134" s="101">
        <v>-6.4208702659411E-05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1805</v>
      </c>
      <c r="B136" s="101">
        <v>179.04</v>
      </c>
      <c r="C136" s="101">
        <v>176.54</v>
      </c>
      <c r="D136" s="101">
        <v>8.673877845435698</v>
      </c>
      <c r="E136" s="101">
        <v>9.127410499427329</v>
      </c>
      <c r="F136" s="101">
        <v>34.168484107408695</v>
      </c>
      <c r="G136" s="101" t="s">
        <v>59</v>
      </c>
      <c r="H136" s="101">
        <v>-17.561400506722578</v>
      </c>
      <c r="I136" s="101">
        <v>93.97859949327741</v>
      </c>
      <c r="J136" s="101" t="s">
        <v>73</v>
      </c>
      <c r="K136" s="101">
        <v>2.240582327075049</v>
      </c>
      <c r="M136" s="101" t="s">
        <v>68</v>
      </c>
      <c r="N136" s="101">
        <v>1.5937270497819616</v>
      </c>
      <c r="X136" s="101">
        <v>67.5</v>
      </c>
    </row>
    <row r="137" spans="1:24" s="101" customFormat="1" ht="12.75" hidden="1">
      <c r="A137" s="101">
        <v>3153</v>
      </c>
      <c r="B137" s="101">
        <v>116.4800033569336</v>
      </c>
      <c r="C137" s="101">
        <v>120.58000183105469</v>
      </c>
      <c r="D137" s="101">
        <v>9.689937591552734</v>
      </c>
      <c r="E137" s="101">
        <v>9.942922592163086</v>
      </c>
      <c r="F137" s="101">
        <v>31.173234721495657</v>
      </c>
      <c r="G137" s="101" t="s">
        <v>56</v>
      </c>
      <c r="H137" s="101">
        <v>27.568571204290265</v>
      </c>
      <c r="I137" s="101">
        <v>76.54857456122386</v>
      </c>
      <c r="J137" s="101" t="s">
        <v>62</v>
      </c>
      <c r="K137" s="101">
        <v>1.0749413643158732</v>
      </c>
      <c r="L137" s="101">
        <v>1.0076442037828184</v>
      </c>
      <c r="M137" s="101">
        <v>0.2544783268238494</v>
      </c>
      <c r="N137" s="101">
        <v>0.047426809774290875</v>
      </c>
      <c r="O137" s="101">
        <v>0.04317164037739398</v>
      </c>
      <c r="P137" s="101">
        <v>0.02890625984530376</v>
      </c>
      <c r="Q137" s="101">
        <v>0.005255033727200124</v>
      </c>
      <c r="R137" s="101">
        <v>0.0007301024833934535</v>
      </c>
      <c r="S137" s="101">
        <v>0.0005664597506946141</v>
      </c>
      <c r="T137" s="101">
        <v>0.00042537357162395536</v>
      </c>
      <c r="U137" s="101">
        <v>0.00011493704148633886</v>
      </c>
      <c r="V137" s="101">
        <v>2.7094359873125584E-05</v>
      </c>
      <c r="W137" s="101">
        <v>3.532780093024857E-05</v>
      </c>
      <c r="X137" s="101">
        <v>67.5</v>
      </c>
    </row>
    <row r="138" spans="1:24" s="101" customFormat="1" ht="12.75" hidden="1">
      <c r="A138" s="101">
        <v>3154</v>
      </c>
      <c r="B138" s="101">
        <v>130.47999572753906</v>
      </c>
      <c r="C138" s="101">
        <v>135.77999877929688</v>
      </c>
      <c r="D138" s="101">
        <v>9.026541709899902</v>
      </c>
      <c r="E138" s="101">
        <v>9.053099632263184</v>
      </c>
      <c r="F138" s="101">
        <v>23.068386160557644</v>
      </c>
      <c r="G138" s="101" t="s">
        <v>57</v>
      </c>
      <c r="H138" s="101">
        <v>-2.134632343798046</v>
      </c>
      <c r="I138" s="101">
        <v>60.845363383741024</v>
      </c>
      <c r="J138" s="101" t="s">
        <v>60</v>
      </c>
      <c r="K138" s="101">
        <v>-0.5968279419848216</v>
      </c>
      <c r="L138" s="101">
        <v>-0.005481840140280922</v>
      </c>
      <c r="M138" s="101">
        <v>0.13887619160234763</v>
      </c>
      <c r="N138" s="101">
        <v>-0.0004902025254196686</v>
      </c>
      <c r="O138" s="101">
        <v>-0.024355264922014862</v>
      </c>
      <c r="P138" s="101">
        <v>-0.000627126631306174</v>
      </c>
      <c r="Q138" s="101">
        <v>0.002751231917593579</v>
      </c>
      <c r="R138" s="101">
        <v>-3.9442864879826054E-05</v>
      </c>
      <c r="S138" s="101">
        <v>-0.0003503994474587578</v>
      </c>
      <c r="T138" s="101">
        <v>-4.465886709722149E-05</v>
      </c>
      <c r="U138" s="101">
        <v>5.223396751328721E-05</v>
      </c>
      <c r="V138" s="101">
        <v>-3.120263821782726E-06</v>
      </c>
      <c r="W138" s="101">
        <v>-2.2765062242007826E-05</v>
      </c>
      <c r="X138" s="101">
        <v>67.5</v>
      </c>
    </row>
    <row r="139" spans="1:24" s="101" customFormat="1" ht="12.75" hidden="1">
      <c r="A139" s="101">
        <v>3156</v>
      </c>
      <c r="B139" s="101">
        <v>127.83999633789062</v>
      </c>
      <c r="C139" s="101">
        <v>137.0399932861328</v>
      </c>
      <c r="D139" s="101">
        <v>8.967748641967773</v>
      </c>
      <c r="E139" s="101">
        <v>9.342259407043457</v>
      </c>
      <c r="F139" s="101">
        <v>24.336515642100476</v>
      </c>
      <c r="G139" s="101" t="s">
        <v>58</v>
      </c>
      <c r="H139" s="101">
        <v>4.263865854782566</v>
      </c>
      <c r="I139" s="101">
        <v>64.60386219267319</v>
      </c>
      <c r="J139" s="101" t="s">
        <v>61</v>
      </c>
      <c r="K139" s="101">
        <v>-0.8940331897549627</v>
      </c>
      <c r="L139" s="101">
        <v>-1.0076292923718457</v>
      </c>
      <c r="M139" s="101">
        <v>-0.21324310593567603</v>
      </c>
      <c r="N139" s="101">
        <v>-0.0474242763450413</v>
      </c>
      <c r="O139" s="101">
        <v>-0.035645639332932536</v>
      </c>
      <c r="P139" s="101">
        <v>-0.028899456230741215</v>
      </c>
      <c r="Q139" s="101">
        <v>-0.004477287394128859</v>
      </c>
      <c r="R139" s="101">
        <v>-0.0007290362793903742</v>
      </c>
      <c r="S139" s="101">
        <v>-0.000445080752647878</v>
      </c>
      <c r="T139" s="101">
        <v>-0.0004230227665572067</v>
      </c>
      <c r="U139" s="101">
        <v>-0.00010238230385888587</v>
      </c>
      <c r="V139" s="101">
        <v>-2.6914090930531385E-05</v>
      </c>
      <c r="W139" s="101">
        <v>-2.7014911802276564E-05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1805</v>
      </c>
      <c r="B141" s="101">
        <v>178.26</v>
      </c>
      <c r="C141" s="101">
        <v>186.56</v>
      </c>
      <c r="D141" s="101">
        <v>8.540839878346489</v>
      </c>
      <c r="E141" s="101">
        <v>9.076282934211306</v>
      </c>
      <c r="F141" s="101">
        <v>34.20925860508143</v>
      </c>
      <c r="G141" s="101" t="s">
        <v>59</v>
      </c>
      <c r="H141" s="101">
        <v>-15.206754732034838</v>
      </c>
      <c r="I141" s="101">
        <v>95.55324526796515</v>
      </c>
      <c r="J141" s="101" t="s">
        <v>73</v>
      </c>
      <c r="K141" s="101">
        <v>4.826552989250058</v>
      </c>
      <c r="M141" s="101" t="s">
        <v>68</v>
      </c>
      <c r="N141" s="101">
        <v>2.762241336955567</v>
      </c>
      <c r="X141" s="101">
        <v>67.5</v>
      </c>
    </row>
    <row r="142" spans="1:24" s="101" customFormat="1" ht="12.75" hidden="1">
      <c r="A142" s="101">
        <v>3153</v>
      </c>
      <c r="B142" s="101">
        <v>104.5999984741211</v>
      </c>
      <c r="C142" s="101">
        <v>118.9000015258789</v>
      </c>
      <c r="D142" s="101">
        <v>9.696881294250488</v>
      </c>
      <c r="E142" s="101">
        <v>9.952051162719727</v>
      </c>
      <c r="F142" s="101">
        <v>30.728453412084153</v>
      </c>
      <c r="G142" s="101" t="s">
        <v>56</v>
      </c>
      <c r="H142" s="101">
        <v>38.26469806028476</v>
      </c>
      <c r="I142" s="101">
        <v>75.36469653440585</v>
      </c>
      <c r="J142" s="101" t="s">
        <v>62</v>
      </c>
      <c r="K142" s="101">
        <v>1.9939931381777252</v>
      </c>
      <c r="L142" s="101">
        <v>0.7854019837484414</v>
      </c>
      <c r="M142" s="101">
        <v>0.47205161643492527</v>
      </c>
      <c r="N142" s="101">
        <v>0.0619457936920072</v>
      </c>
      <c r="O142" s="101">
        <v>0.080082626211812</v>
      </c>
      <c r="P142" s="101">
        <v>0.022530943691068787</v>
      </c>
      <c r="Q142" s="101">
        <v>0.009747990545777047</v>
      </c>
      <c r="R142" s="101">
        <v>0.0009536167546034121</v>
      </c>
      <c r="S142" s="101">
        <v>0.0010507343879560978</v>
      </c>
      <c r="T142" s="101">
        <v>0.00033157866939289166</v>
      </c>
      <c r="U142" s="101">
        <v>0.00021320799036813945</v>
      </c>
      <c r="V142" s="101">
        <v>3.5382660315020525E-05</v>
      </c>
      <c r="W142" s="101">
        <v>6.552347709955041E-05</v>
      </c>
      <c r="X142" s="101">
        <v>67.5</v>
      </c>
    </row>
    <row r="143" spans="1:24" s="101" customFormat="1" ht="12.75" hidden="1">
      <c r="A143" s="101">
        <v>3154</v>
      </c>
      <c r="B143" s="101">
        <v>116</v>
      </c>
      <c r="C143" s="101">
        <v>118.4000015258789</v>
      </c>
      <c r="D143" s="101">
        <v>9.33280086517334</v>
      </c>
      <c r="E143" s="101">
        <v>9.270235061645508</v>
      </c>
      <c r="F143" s="101">
        <v>20.219979497106383</v>
      </c>
      <c r="G143" s="101" t="s">
        <v>57</v>
      </c>
      <c r="H143" s="101">
        <v>3.050890145904077</v>
      </c>
      <c r="I143" s="101">
        <v>51.55089014590407</v>
      </c>
      <c r="J143" s="101" t="s">
        <v>60</v>
      </c>
      <c r="K143" s="101">
        <v>-0.7094818936759713</v>
      </c>
      <c r="L143" s="101">
        <v>-0.004272162985873326</v>
      </c>
      <c r="M143" s="101">
        <v>0.1629353338205984</v>
      </c>
      <c r="N143" s="101">
        <v>-0.0006403040907367347</v>
      </c>
      <c r="O143" s="101">
        <v>-0.029299378310526897</v>
      </c>
      <c r="P143" s="101">
        <v>-0.0004886954566530806</v>
      </c>
      <c r="Q143" s="101">
        <v>0.003123354459409238</v>
      </c>
      <c r="R143" s="101">
        <v>-5.150220248938363E-05</v>
      </c>
      <c r="S143" s="101">
        <v>-0.00044955704265212717</v>
      </c>
      <c r="T143" s="101">
        <v>-3.4803032112787E-05</v>
      </c>
      <c r="U143" s="101">
        <v>5.209086508306249E-05</v>
      </c>
      <c r="V143" s="101">
        <v>-4.073635139477574E-06</v>
      </c>
      <c r="W143" s="101">
        <v>-2.998862338749179E-05</v>
      </c>
      <c r="X143" s="101">
        <v>67.5</v>
      </c>
    </row>
    <row r="144" spans="1:24" s="101" customFormat="1" ht="12.75" hidden="1">
      <c r="A144" s="101">
        <v>3156</v>
      </c>
      <c r="B144" s="101">
        <v>141.25999450683594</v>
      </c>
      <c r="C144" s="101">
        <v>139.66000366210938</v>
      </c>
      <c r="D144" s="101">
        <v>8.936341285705566</v>
      </c>
      <c r="E144" s="101">
        <v>9.326024055480957</v>
      </c>
      <c r="F144" s="101">
        <v>23.824603331688202</v>
      </c>
      <c r="G144" s="101" t="s">
        <v>58</v>
      </c>
      <c r="H144" s="101">
        <v>-10.25700118100869</v>
      </c>
      <c r="I144" s="101">
        <v>63.50299332582725</v>
      </c>
      <c r="J144" s="101" t="s">
        <v>61</v>
      </c>
      <c r="K144" s="101">
        <v>-1.8635031735003327</v>
      </c>
      <c r="L144" s="101">
        <v>-0.7853903645318099</v>
      </c>
      <c r="M144" s="101">
        <v>-0.4430404107658758</v>
      </c>
      <c r="N144" s="101">
        <v>-0.06194248434478637</v>
      </c>
      <c r="O144" s="101">
        <v>-0.07453035255248311</v>
      </c>
      <c r="P144" s="101">
        <v>-0.0225256431730763</v>
      </c>
      <c r="Q144" s="101">
        <v>-0.009234066092542716</v>
      </c>
      <c r="R144" s="101">
        <v>-0.0009522249932652928</v>
      </c>
      <c r="S144" s="101">
        <v>-0.0009497058594298283</v>
      </c>
      <c r="T144" s="101">
        <v>-0.00032974711970253334</v>
      </c>
      <c r="U144" s="101">
        <v>-0.00020674667816368615</v>
      </c>
      <c r="V144" s="101">
        <v>-3.5147377536859584E-05</v>
      </c>
      <c r="W144" s="101">
        <v>-5.825811976487472E-05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1805</v>
      </c>
      <c r="B146" s="101">
        <v>172.88</v>
      </c>
      <c r="C146" s="101">
        <v>181.78</v>
      </c>
      <c r="D146" s="101">
        <v>8.764503628066482</v>
      </c>
      <c r="E146" s="101">
        <v>9.080601324410438</v>
      </c>
      <c r="F146" s="101">
        <v>35.08947243454689</v>
      </c>
      <c r="G146" s="101" t="s">
        <v>59</v>
      </c>
      <c r="H146" s="101">
        <v>-9.890873425890092</v>
      </c>
      <c r="I146" s="101">
        <v>95.4891265741099</v>
      </c>
      <c r="J146" s="101" t="s">
        <v>73</v>
      </c>
      <c r="K146" s="101">
        <v>3.607529040182208</v>
      </c>
      <c r="M146" s="101" t="s">
        <v>68</v>
      </c>
      <c r="N146" s="101">
        <v>2.198437656714494</v>
      </c>
      <c r="X146" s="101">
        <v>67.5</v>
      </c>
    </row>
    <row r="147" spans="1:24" s="101" customFormat="1" ht="12.75" hidden="1">
      <c r="A147" s="101">
        <v>3153</v>
      </c>
      <c r="B147" s="101">
        <v>102.0999984741211</v>
      </c>
      <c r="C147" s="101">
        <v>109.30000305175781</v>
      </c>
      <c r="D147" s="101">
        <v>9.561720848083496</v>
      </c>
      <c r="E147" s="101">
        <v>9.989511489868164</v>
      </c>
      <c r="F147" s="101">
        <v>29.109021488770516</v>
      </c>
      <c r="G147" s="101" t="s">
        <v>56</v>
      </c>
      <c r="H147" s="101">
        <v>37.79444316024633</v>
      </c>
      <c r="I147" s="101">
        <v>72.39444163436742</v>
      </c>
      <c r="J147" s="101" t="s">
        <v>62</v>
      </c>
      <c r="K147" s="101">
        <v>1.6386165246322655</v>
      </c>
      <c r="L147" s="101">
        <v>0.8709497842738179</v>
      </c>
      <c r="M147" s="101">
        <v>0.3879207212428165</v>
      </c>
      <c r="N147" s="101">
        <v>0.09168757560452355</v>
      </c>
      <c r="O147" s="101">
        <v>0.06581009137132195</v>
      </c>
      <c r="P147" s="101">
        <v>0.02498504503727433</v>
      </c>
      <c r="Q147" s="101">
        <v>0.008010700645054158</v>
      </c>
      <c r="R147" s="101">
        <v>0.00141142127272139</v>
      </c>
      <c r="S147" s="101">
        <v>0.0008634820119074126</v>
      </c>
      <c r="T147" s="101">
        <v>0.0003676794627180936</v>
      </c>
      <c r="U147" s="101">
        <v>0.00017521148689984947</v>
      </c>
      <c r="V147" s="101">
        <v>5.2377779951529655E-05</v>
      </c>
      <c r="W147" s="101">
        <v>5.384583113374443E-05</v>
      </c>
      <c r="X147" s="101">
        <v>67.5</v>
      </c>
    </row>
    <row r="148" spans="1:24" s="101" customFormat="1" ht="12.75" hidden="1">
      <c r="A148" s="101">
        <v>3154</v>
      </c>
      <c r="B148" s="101">
        <v>114.76000213623047</v>
      </c>
      <c r="C148" s="101">
        <v>130.9600067138672</v>
      </c>
      <c r="D148" s="101">
        <v>9.09872817993164</v>
      </c>
      <c r="E148" s="101">
        <v>9.103965759277344</v>
      </c>
      <c r="F148" s="101">
        <v>17.82561256245093</v>
      </c>
      <c r="G148" s="101" t="s">
        <v>57</v>
      </c>
      <c r="H148" s="101">
        <v>-0.6468367352781286</v>
      </c>
      <c r="I148" s="101">
        <v>46.61316540095235</v>
      </c>
      <c r="J148" s="101" t="s">
        <v>60</v>
      </c>
      <c r="K148" s="101">
        <v>-0.36176465807621283</v>
      </c>
      <c r="L148" s="101">
        <v>-0.004737338840483979</v>
      </c>
      <c r="M148" s="101">
        <v>0.08133728095925764</v>
      </c>
      <c r="N148" s="101">
        <v>-0.0009477578962609507</v>
      </c>
      <c r="O148" s="101">
        <v>-0.015220326507966342</v>
      </c>
      <c r="P148" s="101">
        <v>-0.0005420068288861</v>
      </c>
      <c r="Q148" s="101">
        <v>0.0014734884497647376</v>
      </c>
      <c r="R148" s="101">
        <v>-7.621634858906182E-05</v>
      </c>
      <c r="S148" s="101">
        <v>-0.0002559567198437326</v>
      </c>
      <c r="T148" s="101">
        <v>-3.860424146099133E-05</v>
      </c>
      <c r="U148" s="101">
        <v>1.847916891303244E-05</v>
      </c>
      <c r="V148" s="101">
        <v>-6.0203506774971055E-06</v>
      </c>
      <c r="W148" s="101">
        <v>-1.7664780646095844E-05</v>
      </c>
      <c r="X148" s="101">
        <v>67.5</v>
      </c>
    </row>
    <row r="149" spans="1:24" s="101" customFormat="1" ht="12.75" hidden="1">
      <c r="A149" s="101">
        <v>3156</v>
      </c>
      <c r="B149" s="101">
        <v>140.0399932861328</v>
      </c>
      <c r="C149" s="101">
        <v>151.5399932861328</v>
      </c>
      <c r="D149" s="101">
        <v>8.909760475158691</v>
      </c>
      <c r="E149" s="101">
        <v>8.90192985534668</v>
      </c>
      <c r="F149" s="101">
        <v>25.716263749887453</v>
      </c>
      <c r="G149" s="101" t="s">
        <v>58</v>
      </c>
      <c r="H149" s="101">
        <v>-3.7939254001939986</v>
      </c>
      <c r="I149" s="101">
        <v>68.74606788593881</v>
      </c>
      <c r="J149" s="101" t="s">
        <v>61</v>
      </c>
      <c r="K149" s="101">
        <v>-1.5981834835102398</v>
      </c>
      <c r="L149" s="101">
        <v>-0.8709369003247711</v>
      </c>
      <c r="M149" s="101">
        <v>-0.3792976834831736</v>
      </c>
      <c r="N149" s="101">
        <v>-0.09168267707263623</v>
      </c>
      <c r="O149" s="101">
        <v>-0.064025852491729</v>
      </c>
      <c r="P149" s="101">
        <v>-0.02497916540063073</v>
      </c>
      <c r="Q149" s="101">
        <v>-0.00787401781894612</v>
      </c>
      <c r="R149" s="101">
        <v>-0.0014093619397792104</v>
      </c>
      <c r="S149" s="101">
        <v>-0.000824674082565052</v>
      </c>
      <c r="T149" s="101">
        <v>-0.00036564723415593816</v>
      </c>
      <c r="U149" s="101">
        <v>-0.00017423428324511722</v>
      </c>
      <c r="V149" s="101">
        <v>-5.2030637228183375E-05</v>
      </c>
      <c r="W149" s="101">
        <v>-5.086579455006123E-05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1805</v>
      </c>
      <c r="B151" s="101">
        <v>185.62</v>
      </c>
      <c r="C151" s="101">
        <v>187.92</v>
      </c>
      <c r="D151" s="101">
        <v>8.38517750622267</v>
      </c>
      <c r="E151" s="101">
        <v>8.932861587213784</v>
      </c>
      <c r="F151" s="101">
        <v>39.388257967187805</v>
      </c>
      <c r="G151" s="101" t="s">
        <v>59</v>
      </c>
      <c r="H151" s="101">
        <v>-6.023813617135161</v>
      </c>
      <c r="I151" s="101">
        <v>112.09618638286484</v>
      </c>
      <c r="J151" s="101" t="s">
        <v>73</v>
      </c>
      <c r="K151" s="101">
        <v>3.44060432792934</v>
      </c>
      <c r="M151" s="101" t="s">
        <v>68</v>
      </c>
      <c r="N151" s="101">
        <v>2.116782975350241</v>
      </c>
      <c r="X151" s="101">
        <v>67.5</v>
      </c>
    </row>
    <row r="152" spans="1:24" s="101" customFormat="1" ht="12.75" hidden="1">
      <c r="A152" s="101">
        <v>3153</v>
      </c>
      <c r="B152" s="101">
        <v>103.33999633789062</v>
      </c>
      <c r="C152" s="101">
        <v>126.54000091552734</v>
      </c>
      <c r="D152" s="101">
        <v>9.26972770690918</v>
      </c>
      <c r="E152" s="101">
        <v>9.720097541809082</v>
      </c>
      <c r="F152" s="101">
        <v>29.836647201659815</v>
      </c>
      <c r="G152" s="101" t="s">
        <v>56</v>
      </c>
      <c r="H152" s="101">
        <v>40.7054507225003</v>
      </c>
      <c r="I152" s="101">
        <v>76.54544706039093</v>
      </c>
      <c r="J152" s="101" t="s">
        <v>62</v>
      </c>
      <c r="K152" s="101">
        <v>1.5947903513771131</v>
      </c>
      <c r="L152" s="101">
        <v>0.85283577652625</v>
      </c>
      <c r="M152" s="101">
        <v>0.37754549447397273</v>
      </c>
      <c r="N152" s="101">
        <v>0.15036834606259789</v>
      </c>
      <c r="O152" s="101">
        <v>0.06404986478044572</v>
      </c>
      <c r="P152" s="101">
        <v>0.02446544759599164</v>
      </c>
      <c r="Q152" s="101">
        <v>0.007796498289603473</v>
      </c>
      <c r="R152" s="101">
        <v>0.0023146693602764867</v>
      </c>
      <c r="S152" s="101">
        <v>0.0008403855207226442</v>
      </c>
      <c r="T152" s="101">
        <v>0.0003600390190969208</v>
      </c>
      <c r="U152" s="101">
        <v>0.00017053083155754532</v>
      </c>
      <c r="V152" s="101">
        <v>8.589809269375889E-05</v>
      </c>
      <c r="W152" s="101">
        <v>5.240245080459002E-05</v>
      </c>
      <c r="X152" s="101">
        <v>67.5</v>
      </c>
    </row>
    <row r="153" spans="1:24" s="101" customFormat="1" ht="12.75" hidden="1">
      <c r="A153" s="101">
        <v>3154</v>
      </c>
      <c r="B153" s="101">
        <v>124.26000213623047</v>
      </c>
      <c r="C153" s="101">
        <v>137.05999755859375</v>
      </c>
      <c r="D153" s="101">
        <v>8.971068382263184</v>
      </c>
      <c r="E153" s="101">
        <v>9.02484130859375</v>
      </c>
      <c r="F153" s="101">
        <v>22.69597304863275</v>
      </c>
      <c r="G153" s="101" t="s">
        <v>57</v>
      </c>
      <c r="H153" s="101">
        <v>3.457513602820228</v>
      </c>
      <c r="I153" s="101">
        <v>60.21751573905069</v>
      </c>
      <c r="J153" s="101" t="s">
        <v>60</v>
      </c>
      <c r="K153" s="101">
        <v>-0.3707081426493712</v>
      </c>
      <c r="L153" s="101">
        <v>-0.004638177360587327</v>
      </c>
      <c r="M153" s="101">
        <v>0.08358123646430707</v>
      </c>
      <c r="N153" s="101">
        <v>-0.0015546280320243217</v>
      </c>
      <c r="O153" s="101">
        <v>-0.015559113503495994</v>
      </c>
      <c r="P153" s="101">
        <v>-0.0005307076526348916</v>
      </c>
      <c r="Q153" s="101">
        <v>0.0015258456119672651</v>
      </c>
      <c r="R153" s="101">
        <v>-0.00012500190278659634</v>
      </c>
      <c r="S153" s="101">
        <v>-0.00025870177818886086</v>
      </c>
      <c r="T153" s="101">
        <v>-3.7802866132457403E-05</v>
      </c>
      <c r="U153" s="101">
        <v>2.0010317630187766E-05</v>
      </c>
      <c r="V153" s="101">
        <v>-9.86966628865039E-06</v>
      </c>
      <c r="W153" s="101">
        <v>-1.7781989865386972E-05</v>
      </c>
      <c r="X153" s="101">
        <v>67.5</v>
      </c>
    </row>
    <row r="154" spans="1:24" s="101" customFormat="1" ht="12.75" hidden="1">
      <c r="A154" s="101">
        <v>3156</v>
      </c>
      <c r="B154" s="101">
        <v>136.77999877929688</v>
      </c>
      <c r="C154" s="101">
        <v>167.5800018310547</v>
      </c>
      <c r="D154" s="101">
        <v>8.972844123840332</v>
      </c>
      <c r="E154" s="101">
        <v>8.852046012878418</v>
      </c>
      <c r="F154" s="101">
        <v>26.231221487250146</v>
      </c>
      <c r="G154" s="101" t="s">
        <v>58</v>
      </c>
      <c r="H154" s="101">
        <v>0.34015289126953974</v>
      </c>
      <c r="I154" s="101">
        <v>69.62015167056641</v>
      </c>
      <c r="J154" s="101" t="s">
        <v>61</v>
      </c>
      <c r="K154" s="101">
        <v>-1.5511066171669146</v>
      </c>
      <c r="L154" s="101">
        <v>-0.8528231639876485</v>
      </c>
      <c r="M154" s="101">
        <v>-0.3681776436839887</v>
      </c>
      <c r="N154" s="101">
        <v>-0.15036030935484018</v>
      </c>
      <c r="O154" s="101">
        <v>-0.0621313058399605</v>
      </c>
      <c r="P154" s="101">
        <v>-0.024459690829191767</v>
      </c>
      <c r="Q154" s="101">
        <v>-0.0076457295759286515</v>
      </c>
      <c r="R154" s="101">
        <v>-0.0023112915808487884</v>
      </c>
      <c r="S154" s="101">
        <v>-0.0007995756458285802</v>
      </c>
      <c r="T154" s="101">
        <v>-0.0003580489332262343</v>
      </c>
      <c r="U154" s="101">
        <v>-0.00016935274340868203</v>
      </c>
      <c r="V154" s="101">
        <v>-8.532919790890028E-05</v>
      </c>
      <c r="W154" s="101">
        <v>-4.929318093565024E-05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17.82561256245093</v>
      </c>
      <c r="G155" s="102"/>
      <c r="H155" s="102"/>
      <c r="I155" s="115"/>
      <c r="J155" s="115" t="s">
        <v>158</v>
      </c>
      <c r="K155" s="102">
        <f>AVERAGE(K153,K148,K143,K138,K133,K128)</f>
        <v>-0.5888922374357547</v>
      </c>
      <c r="L155" s="102">
        <f>AVERAGE(L153,L148,L143,L138,L133,L128)</f>
        <v>-0.005342931133145954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39.388257967187805</v>
      </c>
      <c r="G156" s="102"/>
      <c r="H156" s="102"/>
      <c r="I156" s="115"/>
      <c r="J156" s="115" t="s">
        <v>159</v>
      </c>
      <c r="K156" s="102">
        <f>AVERAGE(K154,K149,K144,K139,K134,K129)</f>
        <v>-1.627369005433416</v>
      </c>
      <c r="L156" s="102">
        <f>AVERAGE(L154,L149,L144,L139,L134,L129)</f>
        <v>-0.9822168486527266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0.36805764839734667</v>
      </c>
      <c r="L157" s="102">
        <f>ABS(L155/$H$33)</f>
        <v>0.014841475369849873</v>
      </c>
      <c r="M157" s="115" t="s">
        <v>111</v>
      </c>
      <c r="N157" s="102">
        <f>K157+L157+L158+K158</f>
        <v>1.921426134535046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0.9246414803598955</v>
      </c>
      <c r="L158" s="102">
        <f>ABS(L156/$H$34)</f>
        <v>0.6138855304079541</v>
      </c>
      <c r="M158" s="102"/>
      <c r="N158" s="102"/>
    </row>
    <row r="159" s="101" customFormat="1" ht="12.75"/>
    <row r="160" s="120" customFormat="1" ht="12.75" hidden="1">
      <c r="A160" s="120" t="s">
        <v>119</v>
      </c>
    </row>
    <row r="161" spans="1:24" s="120" customFormat="1" ht="12.75" hidden="1">
      <c r="A161" s="120">
        <v>1805</v>
      </c>
      <c r="B161" s="120">
        <v>186.94</v>
      </c>
      <c r="C161" s="120">
        <v>187.24</v>
      </c>
      <c r="D161" s="120">
        <v>8.594942117779034</v>
      </c>
      <c r="E161" s="120">
        <v>9.078848011212767</v>
      </c>
      <c r="F161" s="120">
        <v>32.51117242057987</v>
      </c>
      <c r="G161" s="120" t="s">
        <v>59</v>
      </c>
      <c r="H161" s="120">
        <v>-29.16863243117652</v>
      </c>
      <c r="I161" s="120">
        <v>90.27136756882348</v>
      </c>
      <c r="J161" s="120" t="s">
        <v>73</v>
      </c>
      <c r="K161" s="120">
        <v>5.09536129548742</v>
      </c>
      <c r="M161" s="120" t="s">
        <v>68</v>
      </c>
      <c r="N161" s="120">
        <v>3.8100163183501694</v>
      </c>
      <c r="X161" s="120">
        <v>67.5</v>
      </c>
    </row>
    <row r="162" spans="1:24" s="120" customFormat="1" ht="12.75" hidden="1">
      <c r="A162" s="120">
        <v>3153</v>
      </c>
      <c r="B162" s="120">
        <v>100.77999877929688</v>
      </c>
      <c r="C162" s="120">
        <v>121.27999877929688</v>
      </c>
      <c r="D162" s="120">
        <v>9.743006706237793</v>
      </c>
      <c r="E162" s="120">
        <v>10.044604301452637</v>
      </c>
      <c r="F162" s="120">
        <v>30.1858432673716</v>
      </c>
      <c r="G162" s="120" t="s">
        <v>56</v>
      </c>
      <c r="H162" s="120">
        <v>40.391563580699696</v>
      </c>
      <c r="I162" s="120">
        <v>73.67156235999657</v>
      </c>
      <c r="J162" s="120" t="s">
        <v>62</v>
      </c>
      <c r="K162" s="120">
        <v>1.4878451979186997</v>
      </c>
      <c r="L162" s="120">
        <v>1.657618043612558</v>
      </c>
      <c r="M162" s="120">
        <v>0.352227916353015</v>
      </c>
      <c r="N162" s="120">
        <v>0.06347508657041893</v>
      </c>
      <c r="O162" s="120">
        <v>0.059754554947856565</v>
      </c>
      <c r="P162" s="120">
        <v>0.04755199710741289</v>
      </c>
      <c r="Q162" s="120">
        <v>0.007273569126707709</v>
      </c>
      <c r="R162" s="120">
        <v>0.0009771661219265273</v>
      </c>
      <c r="S162" s="120">
        <v>0.0007840537079272542</v>
      </c>
      <c r="T162" s="120">
        <v>0.0006997510432239189</v>
      </c>
      <c r="U162" s="120">
        <v>0.0001590872609584537</v>
      </c>
      <c r="V162" s="120">
        <v>3.626444845239935E-05</v>
      </c>
      <c r="W162" s="120">
        <v>4.8900443581836447E-05</v>
      </c>
      <c r="X162" s="120">
        <v>67.5</v>
      </c>
    </row>
    <row r="163" spans="1:24" s="120" customFormat="1" ht="12.75" hidden="1">
      <c r="A163" s="120">
        <v>3156</v>
      </c>
      <c r="B163" s="120">
        <v>137.6999969482422</v>
      </c>
      <c r="C163" s="120">
        <v>139.39999389648438</v>
      </c>
      <c r="D163" s="120">
        <v>9.089130401611328</v>
      </c>
      <c r="E163" s="120">
        <v>9.044906616210938</v>
      </c>
      <c r="F163" s="120">
        <v>24.84768580299585</v>
      </c>
      <c r="G163" s="120" t="s">
        <v>57</v>
      </c>
      <c r="H163" s="120">
        <v>-5.093105028452953</v>
      </c>
      <c r="I163" s="120">
        <v>65.10689191978923</v>
      </c>
      <c r="J163" s="120" t="s">
        <v>60</v>
      </c>
      <c r="K163" s="120">
        <v>-0.9305180001121751</v>
      </c>
      <c r="L163" s="120">
        <v>-0.009018114443226621</v>
      </c>
      <c r="M163" s="120">
        <v>0.21714940184995765</v>
      </c>
      <c r="N163" s="120">
        <v>-0.0006560293956276604</v>
      </c>
      <c r="O163" s="120">
        <v>-0.03787151498426868</v>
      </c>
      <c r="P163" s="120">
        <v>-0.0010316818767761666</v>
      </c>
      <c r="Q163" s="120">
        <v>0.004332278056340512</v>
      </c>
      <c r="R163" s="120">
        <v>-5.279669777864258E-05</v>
      </c>
      <c r="S163" s="120">
        <v>-0.0005367054518049797</v>
      </c>
      <c r="T163" s="120">
        <v>-7.346683155555941E-05</v>
      </c>
      <c r="U163" s="120">
        <v>8.434821211922096E-05</v>
      </c>
      <c r="V163" s="120">
        <v>-4.178303566127337E-06</v>
      </c>
      <c r="W163" s="120">
        <v>-3.464182165982026E-05</v>
      </c>
      <c r="X163" s="120">
        <v>67.5</v>
      </c>
    </row>
    <row r="164" spans="1:24" s="120" customFormat="1" ht="12.75" hidden="1">
      <c r="A164" s="120">
        <v>3154</v>
      </c>
      <c r="B164" s="120">
        <v>117.86000061035156</v>
      </c>
      <c r="C164" s="120">
        <v>121.45999908447266</v>
      </c>
      <c r="D164" s="120">
        <v>9.233007431030273</v>
      </c>
      <c r="E164" s="120">
        <v>9.307844161987305</v>
      </c>
      <c r="F164" s="120">
        <v>23.464163143275325</v>
      </c>
      <c r="G164" s="120" t="s">
        <v>58</v>
      </c>
      <c r="H164" s="120">
        <v>10.113246634350048</v>
      </c>
      <c r="I164" s="120">
        <v>60.47324724470161</v>
      </c>
      <c r="J164" s="120" t="s">
        <v>61</v>
      </c>
      <c r="K164" s="120">
        <v>-1.1609563232253712</v>
      </c>
      <c r="L164" s="120">
        <v>-1.6575935123309977</v>
      </c>
      <c r="M164" s="120">
        <v>-0.27732768043343986</v>
      </c>
      <c r="N164" s="120">
        <v>-0.06347169637369282</v>
      </c>
      <c r="O164" s="120">
        <v>-0.04622072251504429</v>
      </c>
      <c r="P164" s="120">
        <v>-0.047540804172926394</v>
      </c>
      <c r="Q164" s="120">
        <v>-0.005842617109099827</v>
      </c>
      <c r="R164" s="120">
        <v>-0.0009757387655231288</v>
      </c>
      <c r="S164" s="120">
        <v>-0.0005715658097868422</v>
      </c>
      <c r="T164" s="120">
        <v>-0.0006958837166899007</v>
      </c>
      <c r="U164" s="120">
        <v>-0.0001348856393822339</v>
      </c>
      <c r="V164" s="120">
        <v>-3.602293714934996E-05</v>
      </c>
      <c r="W164" s="120">
        <v>-3.451373023290263E-05</v>
      </c>
      <c r="X164" s="120">
        <v>67.5</v>
      </c>
    </row>
    <row r="165" s="120" customFormat="1" ht="12.75" hidden="1">
      <c r="A165" s="120" t="s">
        <v>125</v>
      </c>
    </row>
    <row r="166" spans="1:24" s="120" customFormat="1" ht="12.75" hidden="1">
      <c r="A166" s="120">
        <v>1805</v>
      </c>
      <c r="B166" s="120">
        <v>190.26</v>
      </c>
      <c r="C166" s="120">
        <v>191.66</v>
      </c>
      <c r="D166" s="120">
        <v>8.576802773025625</v>
      </c>
      <c r="E166" s="120">
        <v>9.051627085351837</v>
      </c>
      <c r="F166" s="120">
        <v>33.87475719618335</v>
      </c>
      <c r="G166" s="120" t="s">
        <v>59</v>
      </c>
      <c r="H166" s="120">
        <v>-28.490429672670317</v>
      </c>
      <c r="I166" s="120">
        <v>94.26957032732967</v>
      </c>
      <c r="J166" s="120" t="s">
        <v>73</v>
      </c>
      <c r="K166" s="120">
        <v>6.676452191032341</v>
      </c>
      <c r="M166" s="120" t="s">
        <v>68</v>
      </c>
      <c r="N166" s="120">
        <v>5.054425282101853</v>
      </c>
      <c r="X166" s="120">
        <v>67.5</v>
      </c>
    </row>
    <row r="167" spans="1:24" s="120" customFormat="1" ht="12.75" hidden="1">
      <c r="A167" s="120">
        <v>3153</v>
      </c>
      <c r="B167" s="120">
        <v>86.05999755859375</v>
      </c>
      <c r="C167" s="120">
        <v>108.95999908447266</v>
      </c>
      <c r="D167" s="120">
        <v>9.78050708770752</v>
      </c>
      <c r="E167" s="120">
        <v>10.041833877563477</v>
      </c>
      <c r="F167" s="120">
        <v>28.167710535941346</v>
      </c>
      <c r="G167" s="120" t="s">
        <v>56</v>
      </c>
      <c r="H167" s="120">
        <v>49.88013107351699</v>
      </c>
      <c r="I167" s="120">
        <v>68.44012863211074</v>
      </c>
      <c r="J167" s="120" t="s">
        <v>62</v>
      </c>
      <c r="K167" s="120">
        <v>1.6636705168309158</v>
      </c>
      <c r="L167" s="120">
        <v>1.9333567410455614</v>
      </c>
      <c r="M167" s="120">
        <v>0.39385219643625574</v>
      </c>
      <c r="N167" s="120">
        <v>0.08974839104300412</v>
      </c>
      <c r="O167" s="120">
        <v>0.06681624305044116</v>
      </c>
      <c r="P167" s="120">
        <v>0.055462136502466654</v>
      </c>
      <c r="Q167" s="120">
        <v>0.008133154261955808</v>
      </c>
      <c r="R167" s="120">
        <v>0.0013816146109112985</v>
      </c>
      <c r="S167" s="120">
        <v>0.0008767254677393614</v>
      </c>
      <c r="T167" s="120">
        <v>0.0008161454491539121</v>
      </c>
      <c r="U167" s="120">
        <v>0.00017788463648637742</v>
      </c>
      <c r="V167" s="120">
        <v>5.127748486325298E-05</v>
      </c>
      <c r="W167" s="120">
        <v>5.46796990847451E-05</v>
      </c>
      <c r="X167" s="120">
        <v>67.5</v>
      </c>
    </row>
    <row r="168" spans="1:24" s="120" customFormat="1" ht="12.75" hidden="1">
      <c r="A168" s="120">
        <v>3156</v>
      </c>
      <c r="B168" s="120">
        <v>133.13999938964844</v>
      </c>
      <c r="C168" s="120">
        <v>147.44000244140625</v>
      </c>
      <c r="D168" s="120">
        <v>9.110867500305176</v>
      </c>
      <c r="E168" s="120">
        <v>9.029337882995605</v>
      </c>
      <c r="F168" s="120">
        <v>21.496207484967414</v>
      </c>
      <c r="G168" s="120" t="s">
        <v>57</v>
      </c>
      <c r="H168" s="120">
        <v>-9.459925882560128</v>
      </c>
      <c r="I168" s="120">
        <v>56.18007350708831</v>
      </c>
      <c r="J168" s="120" t="s">
        <v>60</v>
      </c>
      <c r="K168" s="120">
        <v>-0.7377586832741458</v>
      </c>
      <c r="L168" s="120">
        <v>-0.010517969174857844</v>
      </c>
      <c r="M168" s="120">
        <v>0.17063080794418428</v>
      </c>
      <c r="N168" s="120">
        <v>-0.0009275056550550787</v>
      </c>
      <c r="O168" s="120">
        <v>-0.030273384280860842</v>
      </c>
      <c r="P168" s="120">
        <v>-0.001203336223277697</v>
      </c>
      <c r="Q168" s="120">
        <v>0.003329928718700517</v>
      </c>
      <c r="R168" s="120">
        <v>-7.462497997105244E-05</v>
      </c>
      <c r="S168" s="120">
        <v>-0.0004490716694141866</v>
      </c>
      <c r="T168" s="120">
        <v>-8.569544861463E-05</v>
      </c>
      <c r="U168" s="120">
        <v>5.976328052406058E-05</v>
      </c>
      <c r="V168" s="120">
        <v>-5.899756868604829E-06</v>
      </c>
      <c r="W168" s="120">
        <v>-2.9558539937229845E-05</v>
      </c>
      <c r="X168" s="120">
        <v>67.5</v>
      </c>
    </row>
    <row r="169" spans="1:24" s="120" customFormat="1" ht="12.75" hidden="1">
      <c r="A169" s="120">
        <v>3154</v>
      </c>
      <c r="B169" s="120">
        <v>124.08000183105469</v>
      </c>
      <c r="C169" s="120">
        <v>127.4800033569336</v>
      </c>
      <c r="D169" s="120">
        <v>9.192142486572266</v>
      </c>
      <c r="E169" s="120">
        <v>9.114964485168457</v>
      </c>
      <c r="F169" s="120">
        <v>26.112918460928267</v>
      </c>
      <c r="G169" s="120" t="s">
        <v>58</v>
      </c>
      <c r="H169" s="120">
        <v>11.036636531138228</v>
      </c>
      <c r="I169" s="120">
        <v>67.61663836219292</v>
      </c>
      <c r="J169" s="120" t="s">
        <v>61</v>
      </c>
      <c r="K169" s="120">
        <v>-1.4911444309073636</v>
      </c>
      <c r="L169" s="120">
        <v>-1.9333281305745154</v>
      </c>
      <c r="M169" s="120">
        <v>-0.35497137915327465</v>
      </c>
      <c r="N169" s="120">
        <v>-0.08974359825674377</v>
      </c>
      <c r="O169" s="120">
        <v>-0.05956452416966793</v>
      </c>
      <c r="P169" s="120">
        <v>-0.05544908085218358</v>
      </c>
      <c r="Q169" s="120">
        <v>-0.00742022728608386</v>
      </c>
      <c r="R169" s="120">
        <v>-0.001379597783938456</v>
      </c>
      <c r="S169" s="120">
        <v>-0.0007529821920287076</v>
      </c>
      <c r="T169" s="120">
        <v>-0.0008116339595294039</v>
      </c>
      <c r="U169" s="120">
        <v>-0.00016754490203791067</v>
      </c>
      <c r="V169" s="120">
        <v>-5.0936954392587E-05</v>
      </c>
      <c r="W169" s="120">
        <v>-4.6001763105096984E-05</v>
      </c>
      <c r="X169" s="120">
        <v>67.5</v>
      </c>
    </row>
    <row r="170" s="120" customFormat="1" ht="12.75" hidden="1">
      <c r="A170" s="120" t="s">
        <v>131</v>
      </c>
    </row>
    <row r="171" spans="1:24" s="120" customFormat="1" ht="12.75" hidden="1">
      <c r="A171" s="120">
        <v>1805</v>
      </c>
      <c r="B171" s="120">
        <v>179.04</v>
      </c>
      <c r="C171" s="120">
        <v>176.54</v>
      </c>
      <c r="D171" s="120">
        <v>8.673877845435698</v>
      </c>
      <c r="E171" s="120">
        <v>9.127410499427329</v>
      </c>
      <c r="F171" s="120">
        <v>33.41818365711293</v>
      </c>
      <c r="G171" s="120" t="s">
        <v>59</v>
      </c>
      <c r="H171" s="120">
        <v>-19.625062017028867</v>
      </c>
      <c r="I171" s="120">
        <v>91.91493798297113</v>
      </c>
      <c r="J171" s="120" t="s">
        <v>73</v>
      </c>
      <c r="K171" s="120">
        <v>2.448683070097403</v>
      </c>
      <c r="M171" s="120" t="s">
        <v>68</v>
      </c>
      <c r="N171" s="120">
        <v>1.7141212860207615</v>
      </c>
      <c r="X171" s="120">
        <v>67.5</v>
      </c>
    </row>
    <row r="172" spans="1:24" s="120" customFormat="1" ht="12.75" hidden="1">
      <c r="A172" s="120">
        <v>3153</v>
      </c>
      <c r="B172" s="120">
        <v>116.4800033569336</v>
      </c>
      <c r="C172" s="120">
        <v>120.58000183105469</v>
      </c>
      <c r="D172" s="120">
        <v>9.689937591552734</v>
      </c>
      <c r="E172" s="120">
        <v>9.942922592163086</v>
      </c>
      <c r="F172" s="120">
        <v>31.173234721495657</v>
      </c>
      <c r="G172" s="120" t="s">
        <v>56</v>
      </c>
      <c r="H172" s="120">
        <v>27.568571204290265</v>
      </c>
      <c r="I172" s="120">
        <v>76.54857456122386</v>
      </c>
      <c r="J172" s="120" t="s">
        <v>62</v>
      </c>
      <c r="K172" s="120">
        <v>1.1503984508490803</v>
      </c>
      <c r="L172" s="120">
        <v>1.0227382082959644</v>
      </c>
      <c r="M172" s="120">
        <v>0.27234181762925685</v>
      </c>
      <c r="N172" s="120">
        <v>0.04555054012760379</v>
      </c>
      <c r="O172" s="120">
        <v>0.04620207136704578</v>
      </c>
      <c r="P172" s="120">
        <v>0.029339252719628072</v>
      </c>
      <c r="Q172" s="120">
        <v>0.005623907750761781</v>
      </c>
      <c r="R172" s="120">
        <v>0.0007012193290097863</v>
      </c>
      <c r="S172" s="120">
        <v>0.0006062162774180466</v>
      </c>
      <c r="T172" s="120">
        <v>0.00043174853765405195</v>
      </c>
      <c r="U172" s="120">
        <v>0.00012300547336001065</v>
      </c>
      <c r="V172" s="120">
        <v>2.60211352385435E-05</v>
      </c>
      <c r="W172" s="120">
        <v>3.78069662204974E-05</v>
      </c>
      <c r="X172" s="120">
        <v>67.5</v>
      </c>
    </row>
    <row r="173" spans="1:24" s="120" customFormat="1" ht="12.75" hidden="1">
      <c r="A173" s="120">
        <v>3156</v>
      </c>
      <c r="B173" s="120">
        <v>127.83999633789062</v>
      </c>
      <c r="C173" s="120">
        <v>137.0399932861328</v>
      </c>
      <c r="D173" s="120">
        <v>8.967748641967773</v>
      </c>
      <c r="E173" s="120">
        <v>9.342259407043457</v>
      </c>
      <c r="F173" s="120">
        <v>22.46774461947053</v>
      </c>
      <c r="G173" s="120" t="s">
        <v>57</v>
      </c>
      <c r="H173" s="120">
        <v>-0.6969850489019365</v>
      </c>
      <c r="I173" s="120">
        <v>59.64301128898869</v>
      </c>
      <c r="J173" s="120" t="s">
        <v>60</v>
      </c>
      <c r="K173" s="120">
        <v>-0.7314727872256224</v>
      </c>
      <c r="L173" s="120">
        <v>-0.005564011871675913</v>
      </c>
      <c r="M173" s="120">
        <v>0.17076596574396194</v>
      </c>
      <c r="N173" s="120">
        <v>-0.0004708490510361136</v>
      </c>
      <c r="O173" s="120">
        <v>-0.029759856789502263</v>
      </c>
      <c r="P173" s="120">
        <v>-0.0006365039773851477</v>
      </c>
      <c r="Q173" s="120">
        <v>0.003410116474671636</v>
      </c>
      <c r="R173" s="120">
        <v>-3.788943671699054E-05</v>
      </c>
      <c r="S173" s="120">
        <v>-0.0004208748467776356</v>
      </c>
      <c r="T173" s="120">
        <v>-4.532511020688689E-05</v>
      </c>
      <c r="U173" s="120">
        <v>6.660812341082203E-05</v>
      </c>
      <c r="V173" s="120">
        <v>-2.9989159934329017E-06</v>
      </c>
      <c r="W173" s="120">
        <v>-2.7138759617495895E-05</v>
      </c>
      <c r="X173" s="120">
        <v>67.5</v>
      </c>
    </row>
    <row r="174" spans="1:24" s="120" customFormat="1" ht="12.75" hidden="1">
      <c r="A174" s="120">
        <v>3154</v>
      </c>
      <c r="B174" s="120">
        <v>130.47999572753906</v>
      </c>
      <c r="C174" s="120">
        <v>135.77999877929688</v>
      </c>
      <c r="D174" s="120">
        <v>9.026541709899902</v>
      </c>
      <c r="E174" s="120">
        <v>9.053099632263184</v>
      </c>
      <c r="F174" s="120">
        <v>25.54956006117291</v>
      </c>
      <c r="G174" s="120" t="s">
        <v>58</v>
      </c>
      <c r="H174" s="120">
        <v>4.409732162259843</v>
      </c>
      <c r="I174" s="120">
        <v>67.3897278897989</v>
      </c>
      <c r="J174" s="120" t="s">
        <v>61</v>
      </c>
      <c r="K174" s="120">
        <v>-0.887898731423997</v>
      </c>
      <c r="L174" s="120">
        <v>-1.0227230732120653</v>
      </c>
      <c r="M174" s="120">
        <v>-0.21215336568892662</v>
      </c>
      <c r="N174" s="120">
        <v>-0.04554810651484408</v>
      </c>
      <c r="O174" s="120">
        <v>-0.03534094399522893</v>
      </c>
      <c r="P174" s="120">
        <v>-0.02933234755066454</v>
      </c>
      <c r="Q174" s="120">
        <v>-0.004472073793918379</v>
      </c>
      <c r="R174" s="120">
        <v>-0.0007001949285464756</v>
      </c>
      <c r="S174" s="120">
        <v>-0.00043630555618338825</v>
      </c>
      <c r="T174" s="120">
        <v>-0.0004293628234385761</v>
      </c>
      <c r="U174" s="120">
        <v>-0.00010341036878480314</v>
      </c>
      <c r="V174" s="120">
        <v>-2.5847746168029865E-05</v>
      </c>
      <c r="W174" s="120">
        <v>-2.6322127976696822E-05</v>
      </c>
      <c r="X174" s="120">
        <v>67.5</v>
      </c>
    </row>
    <row r="175" s="120" customFormat="1" ht="12.75" hidden="1">
      <c r="A175" s="120" t="s">
        <v>137</v>
      </c>
    </row>
    <row r="176" spans="1:24" s="120" customFormat="1" ht="12.75" hidden="1">
      <c r="A176" s="120">
        <v>1805</v>
      </c>
      <c r="B176" s="120">
        <v>178.26</v>
      </c>
      <c r="C176" s="120">
        <v>186.56</v>
      </c>
      <c r="D176" s="120">
        <v>8.540839878346489</v>
      </c>
      <c r="E176" s="120">
        <v>9.076282934211306</v>
      </c>
      <c r="F176" s="120">
        <v>30.159509966871937</v>
      </c>
      <c r="G176" s="120" t="s">
        <v>59</v>
      </c>
      <c r="H176" s="120">
        <v>-26.51850601456509</v>
      </c>
      <c r="I176" s="120">
        <v>84.2414939854349</v>
      </c>
      <c r="J176" s="120" t="s">
        <v>73</v>
      </c>
      <c r="K176" s="120">
        <v>4.373329409714586</v>
      </c>
      <c r="M176" s="120" t="s">
        <v>68</v>
      </c>
      <c r="N176" s="120">
        <v>3.42498535824343</v>
      </c>
      <c r="X176" s="120">
        <v>67.5</v>
      </c>
    </row>
    <row r="177" spans="1:24" s="120" customFormat="1" ht="12.75" hidden="1">
      <c r="A177" s="120">
        <v>3153</v>
      </c>
      <c r="B177" s="120">
        <v>104.5999984741211</v>
      </c>
      <c r="C177" s="120">
        <v>118.9000015258789</v>
      </c>
      <c r="D177" s="120">
        <v>9.696881294250488</v>
      </c>
      <c r="E177" s="120">
        <v>9.952051162719727</v>
      </c>
      <c r="F177" s="120">
        <v>30.728453412084153</v>
      </c>
      <c r="G177" s="120" t="s">
        <v>56</v>
      </c>
      <c r="H177" s="120">
        <v>38.26469806028476</v>
      </c>
      <c r="I177" s="120">
        <v>75.36469653440585</v>
      </c>
      <c r="J177" s="120" t="s">
        <v>62</v>
      </c>
      <c r="K177" s="120">
        <v>1.2477758957800666</v>
      </c>
      <c r="L177" s="120">
        <v>1.649410416702481</v>
      </c>
      <c r="M177" s="120">
        <v>0.29539463769165275</v>
      </c>
      <c r="N177" s="120">
        <v>0.06150446378080488</v>
      </c>
      <c r="O177" s="120">
        <v>0.05011298664087432</v>
      </c>
      <c r="P177" s="120">
        <v>0.047316535579859154</v>
      </c>
      <c r="Q177" s="120">
        <v>0.0060999585679186565</v>
      </c>
      <c r="R177" s="120">
        <v>0.0009468307052051628</v>
      </c>
      <c r="S177" s="120">
        <v>0.0006575582326002641</v>
      </c>
      <c r="T177" s="120">
        <v>0.0006962786185815206</v>
      </c>
      <c r="U177" s="120">
        <v>0.00013341764927024405</v>
      </c>
      <c r="V177" s="120">
        <v>3.5141379585104235E-05</v>
      </c>
      <c r="W177" s="120">
        <v>4.10127754079284E-05</v>
      </c>
      <c r="X177" s="120">
        <v>67.5</v>
      </c>
    </row>
    <row r="178" spans="1:24" s="120" customFormat="1" ht="12.75" hidden="1">
      <c r="A178" s="120">
        <v>3156</v>
      </c>
      <c r="B178" s="120">
        <v>141.25999450683594</v>
      </c>
      <c r="C178" s="120">
        <v>139.66000366210938</v>
      </c>
      <c r="D178" s="120">
        <v>8.936341285705566</v>
      </c>
      <c r="E178" s="120">
        <v>9.326024055480957</v>
      </c>
      <c r="F178" s="120">
        <v>24.751843468899175</v>
      </c>
      <c r="G178" s="120" t="s">
        <v>57</v>
      </c>
      <c r="H178" s="120">
        <v>-7.785500462823379</v>
      </c>
      <c r="I178" s="120">
        <v>65.97449404401256</v>
      </c>
      <c r="J178" s="120" t="s">
        <v>60</v>
      </c>
      <c r="K178" s="120">
        <v>-0.724467588831982</v>
      </c>
      <c r="L178" s="120">
        <v>-0.008973491292877875</v>
      </c>
      <c r="M178" s="120">
        <v>0.16876316165073624</v>
      </c>
      <c r="N178" s="120">
        <v>-0.0006355952786207636</v>
      </c>
      <c r="O178" s="120">
        <v>-0.029533834877608075</v>
      </c>
      <c r="P178" s="120">
        <v>-0.001026612555936076</v>
      </c>
      <c r="Q178" s="120">
        <v>0.0033523562933946444</v>
      </c>
      <c r="R178" s="120">
        <v>-5.115117374635846E-05</v>
      </c>
      <c r="S178" s="120">
        <v>-0.0004224866020604319</v>
      </c>
      <c r="T178" s="120">
        <v>-7.310748803937092E-05</v>
      </c>
      <c r="U178" s="120">
        <v>6.427906304335196E-05</v>
      </c>
      <c r="V178" s="120">
        <v>-4.046428204436042E-06</v>
      </c>
      <c r="W178" s="120">
        <v>-2.7383780792323894E-05</v>
      </c>
      <c r="X178" s="120">
        <v>67.5</v>
      </c>
    </row>
    <row r="179" spans="1:24" s="120" customFormat="1" ht="12.75" hidden="1">
      <c r="A179" s="120">
        <v>3154</v>
      </c>
      <c r="B179" s="120">
        <v>116</v>
      </c>
      <c r="C179" s="120">
        <v>118.4000015258789</v>
      </c>
      <c r="D179" s="120">
        <v>9.33280086517334</v>
      </c>
      <c r="E179" s="120">
        <v>9.270235061645508</v>
      </c>
      <c r="F179" s="120">
        <v>23.643086375917285</v>
      </c>
      <c r="G179" s="120" t="s">
        <v>58</v>
      </c>
      <c r="H179" s="120">
        <v>11.778110007453506</v>
      </c>
      <c r="I179" s="120">
        <v>60.278110007453506</v>
      </c>
      <c r="J179" s="120" t="s">
        <v>61</v>
      </c>
      <c r="K179" s="120">
        <v>-1.0159189922536747</v>
      </c>
      <c r="L179" s="120">
        <v>-1.6493860067251294</v>
      </c>
      <c r="M179" s="120">
        <v>-0.24243965691823244</v>
      </c>
      <c r="N179" s="120">
        <v>-0.061501179530201976</v>
      </c>
      <c r="O179" s="120">
        <v>-0.04048535571648875</v>
      </c>
      <c r="P179" s="120">
        <v>-0.04730539721786587</v>
      </c>
      <c r="Q179" s="120">
        <v>-0.005096194836587544</v>
      </c>
      <c r="R179" s="120">
        <v>-0.0009454480111268285</v>
      </c>
      <c r="S179" s="120">
        <v>-0.0005038729009778292</v>
      </c>
      <c r="T179" s="120">
        <v>-0.000692429931391158</v>
      </c>
      <c r="U179" s="120">
        <v>-0.00011691223713139116</v>
      </c>
      <c r="V179" s="120">
        <v>-3.4907634951837185E-05</v>
      </c>
      <c r="W179" s="120">
        <v>-3.053156229509275E-05</v>
      </c>
      <c r="X179" s="120">
        <v>67.5</v>
      </c>
    </row>
    <row r="180" s="120" customFormat="1" ht="12.75" hidden="1">
      <c r="A180" s="120" t="s">
        <v>143</v>
      </c>
    </row>
    <row r="181" spans="1:24" s="120" customFormat="1" ht="12.75" hidden="1">
      <c r="A181" s="120">
        <v>1805</v>
      </c>
      <c r="B181" s="120">
        <v>172.88</v>
      </c>
      <c r="C181" s="120">
        <v>181.78</v>
      </c>
      <c r="D181" s="120">
        <v>8.764503628066482</v>
      </c>
      <c r="E181" s="120">
        <v>9.080601324410438</v>
      </c>
      <c r="F181" s="120">
        <v>31.638516214151466</v>
      </c>
      <c r="G181" s="120" t="s">
        <v>59</v>
      </c>
      <c r="H181" s="120">
        <v>-19.281974872220687</v>
      </c>
      <c r="I181" s="120">
        <v>86.09802512777931</v>
      </c>
      <c r="J181" s="120" t="s">
        <v>73</v>
      </c>
      <c r="K181" s="120">
        <v>3.6081842302120064</v>
      </c>
      <c r="M181" s="120" t="s">
        <v>68</v>
      </c>
      <c r="N181" s="120">
        <v>3.1034185698494965</v>
      </c>
      <c r="X181" s="120">
        <v>67.5</v>
      </c>
    </row>
    <row r="182" spans="1:24" s="120" customFormat="1" ht="12.75" hidden="1">
      <c r="A182" s="120">
        <v>3153</v>
      </c>
      <c r="B182" s="120">
        <v>102.0999984741211</v>
      </c>
      <c r="C182" s="120">
        <v>109.30000305175781</v>
      </c>
      <c r="D182" s="120">
        <v>9.561720848083496</v>
      </c>
      <c r="E182" s="120">
        <v>9.989511489868164</v>
      </c>
      <c r="F182" s="120">
        <v>29.109021488770516</v>
      </c>
      <c r="G182" s="120" t="s">
        <v>56</v>
      </c>
      <c r="H182" s="120">
        <v>37.79444316024633</v>
      </c>
      <c r="I182" s="120">
        <v>72.39444163436742</v>
      </c>
      <c r="J182" s="120" t="s">
        <v>62</v>
      </c>
      <c r="K182" s="120">
        <v>0.8240243106828169</v>
      </c>
      <c r="L182" s="120">
        <v>1.6966981328669846</v>
      </c>
      <c r="M182" s="120">
        <v>0.19507694366053793</v>
      </c>
      <c r="N182" s="120">
        <v>0.09404915840304551</v>
      </c>
      <c r="O182" s="120">
        <v>0.033094517947952186</v>
      </c>
      <c r="P182" s="120">
        <v>0.04867308335743148</v>
      </c>
      <c r="Q182" s="120">
        <v>0.0040284240997476165</v>
      </c>
      <c r="R182" s="120">
        <v>0.0014477806015738128</v>
      </c>
      <c r="S182" s="120">
        <v>0.0004342818141146496</v>
      </c>
      <c r="T182" s="120">
        <v>0.0007162271363968652</v>
      </c>
      <c r="U182" s="120">
        <v>8.810488975816842E-05</v>
      </c>
      <c r="V182" s="120">
        <v>5.3738309150675226E-05</v>
      </c>
      <c r="W182" s="120">
        <v>2.7087613294522534E-05</v>
      </c>
      <c r="X182" s="120">
        <v>67.5</v>
      </c>
    </row>
    <row r="183" spans="1:24" s="120" customFormat="1" ht="12.75" hidden="1">
      <c r="A183" s="120">
        <v>3156</v>
      </c>
      <c r="B183" s="120">
        <v>140.0399932861328</v>
      </c>
      <c r="C183" s="120">
        <v>151.5399932861328</v>
      </c>
      <c r="D183" s="120">
        <v>8.909760475158691</v>
      </c>
      <c r="E183" s="120">
        <v>8.90192985534668</v>
      </c>
      <c r="F183" s="120">
        <v>22.621514733726354</v>
      </c>
      <c r="G183" s="120" t="s">
        <v>57</v>
      </c>
      <c r="H183" s="120">
        <v>-12.066971128148339</v>
      </c>
      <c r="I183" s="120">
        <v>60.47302215798447</v>
      </c>
      <c r="J183" s="120" t="s">
        <v>60</v>
      </c>
      <c r="K183" s="120">
        <v>-0.2805195684689722</v>
      </c>
      <c r="L183" s="120">
        <v>-0.009230440666094018</v>
      </c>
      <c r="M183" s="120">
        <v>0.06432013347735413</v>
      </c>
      <c r="N183" s="120">
        <v>-0.0009720058592599301</v>
      </c>
      <c r="O183" s="120">
        <v>-0.011600710289086588</v>
      </c>
      <c r="P183" s="120">
        <v>-0.0010561178329406811</v>
      </c>
      <c r="Q183" s="120">
        <v>0.0012279417364704406</v>
      </c>
      <c r="R183" s="120">
        <v>-7.819057951650226E-05</v>
      </c>
      <c r="S183" s="120">
        <v>-0.00017933423506044985</v>
      </c>
      <c r="T183" s="120">
        <v>-7.521463162882258E-05</v>
      </c>
      <c r="U183" s="120">
        <v>2.014601035929258E-05</v>
      </c>
      <c r="V183" s="120">
        <v>-6.175719836814327E-06</v>
      </c>
      <c r="W183" s="120">
        <v>-1.2006290974329624E-05</v>
      </c>
      <c r="X183" s="120">
        <v>67.5</v>
      </c>
    </row>
    <row r="184" spans="1:24" s="120" customFormat="1" ht="12.75" hidden="1">
      <c r="A184" s="120">
        <v>3154</v>
      </c>
      <c r="B184" s="120">
        <v>114.76000213623047</v>
      </c>
      <c r="C184" s="120">
        <v>130.9600067138672</v>
      </c>
      <c r="D184" s="120">
        <v>9.09872817993164</v>
      </c>
      <c r="E184" s="120">
        <v>9.103965759277344</v>
      </c>
      <c r="F184" s="120">
        <v>24.811735923496073</v>
      </c>
      <c r="G184" s="120" t="s">
        <v>58</v>
      </c>
      <c r="H184" s="120">
        <v>17.621557834556484</v>
      </c>
      <c r="I184" s="120">
        <v>64.88155997078695</v>
      </c>
      <c r="J184" s="120" t="s">
        <v>61</v>
      </c>
      <c r="K184" s="120">
        <v>-0.7748063218006633</v>
      </c>
      <c r="L184" s="120">
        <v>-1.6966730247868684</v>
      </c>
      <c r="M184" s="120">
        <v>-0.18416822303913352</v>
      </c>
      <c r="N184" s="120">
        <v>-0.09404413538828836</v>
      </c>
      <c r="O184" s="120">
        <v>-0.030994687270498634</v>
      </c>
      <c r="P184" s="120">
        <v>-0.04866162408554012</v>
      </c>
      <c r="Q184" s="120">
        <v>-0.0038367121105526477</v>
      </c>
      <c r="R184" s="120">
        <v>-0.0014456676324689243</v>
      </c>
      <c r="S184" s="120">
        <v>-0.0003955248743201803</v>
      </c>
      <c r="T184" s="120">
        <v>-0.0007122668531528014</v>
      </c>
      <c r="U184" s="120">
        <v>-8.577068185517874E-05</v>
      </c>
      <c r="V184" s="120">
        <v>-5.3382266295753337E-05</v>
      </c>
      <c r="W184" s="120">
        <v>-2.4281428521265486E-05</v>
      </c>
      <c r="X184" s="120">
        <v>67.5</v>
      </c>
    </row>
    <row r="185" s="120" customFormat="1" ht="12.75" hidden="1">
      <c r="A185" s="120" t="s">
        <v>149</v>
      </c>
    </row>
    <row r="186" spans="1:24" s="120" customFormat="1" ht="12.75" hidden="1">
      <c r="A186" s="120">
        <v>1805</v>
      </c>
      <c r="B186" s="120">
        <v>185.62</v>
      </c>
      <c r="C186" s="120">
        <v>187.92</v>
      </c>
      <c r="D186" s="120">
        <v>8.38517750622267</v>
      </c>
      <c r="E186" s="120">
        <v>8.932861587213784</v>
      </c>
      <c r="F186" s="120">
        <v>34.21843198183262</v>
      </c>
      <c r="G186" s="120" t="s">
        <v>59</v>
      </c>
      <c r="H186" s="120">
        <v>-20.73677141547489</v>
      </c>
      <c r="I186" s="120">
        <v>97.38322858452511</v>
      </c>
      <c r="J186" s="120" t="s">
        <v>73</v>
      </c>
      <c r="K186" s="120">
        <v>3.9125044403678997</v>
      </c>
      <c r="M186" s="120" t="s">
        <v>68</v>
      </c>
      <c r="N186" s="120">
        <v>3.229999584228842</v>
      </c>
      <c r="X186" s="120">
        <v>67.5</v>
      </c>
    </row>
    <row r="187" spans="1:24" s="120" customFormat="1" ht="12.75" hidden="1">
      <c r="A187" s="120">
        <v>3153</v>
      </c>
      <c r="B187" s="120">
        <v>103.33999633789062</v>
      </c>
      <c r="C187" s="120">
        <v>126.54000091552734</v>
      </c>
      <c r="D187" s="120">
        <v>9.26972770690918</v>
      </c>
      <c r="E187" s="120">
        <v>9.720097541809082</v>
      </c>
      <c r="F187" s="120">
        <v>29.836647201659815</v>
      </c>
      <c r="G187" s="120" t="s">
        <v>56</v>
      </c>
      <c r="H187" s="120">
        <v>40.7054507225003</v>
      </c>
      <c r="I187" s="120">
        <v>76.54544706039093</v>
      </c>
      <c r="J187" s="120" t="s">
        <v>62</v>
      </c>
      <c r="K187" s="120">
        <v>1.0297620285668874</v>
      </c>
      <c r="L187" s="120">
        <v>1.6631356911035917</v>
      </c>
      <c r="M187" s="120">
        <v>0.24378285448241338</v>
      </c>
      <c r="N187" s="120">
        <v>0.15041945659989603</v>
      </c>
      <c r="O187" s="120">
        <v>0.04135696765804677</v>
      </c>
      <c r="P187" s="120">
        <v>0.047710305699263676</v>
      </c>
      <c r="Q187" s="120">
        <v>0.005034220261820279</v>
      </c>
      <c r="R187" s="120">
        <v>0.0023154556982122178</v>
      </c>
      <c r="S187" s="120">
        <v>0.0005426633949803913</v>
      </c>
      <c r="T187" s="120">
        <v>0.0007020775662710567</v>
      </c>
      <c r="U187" s="120">
        <v>0.00011011211846499218</v>
      </c>
      <c r="V187" s="120">
        <v>8.593364022058779E-05</v>
      </c>
      <c r="W187" s="120">
        <v>3.384414051752098E-05</v>
      </c>
      <c r="X187" s="120">
        <v>67.5</v>
      </c>
    </row>
    <row r="188" spans="1:24" s="120" customFormat="1" ht="12.75" hidden="1">
      <c r="A188" s="120">
        <v>3156</v>
      </c>
      <c r="B188" s="120">
        <v>136.77999877929688</v>
      </c>
      <c r="C188" s="120">
        <v>167.5800018310547</v>
      </c>
      <c r="D188" s="120">
        <v>8.972844123840332</v>
      </c>
      <c r="E188" s="120">
        <v>8.852046012878418</v>
      </c>
      <c r="F188" s="120">
        <v>25.14551406358991</v>
      </c>
      <c r="G188" s="120" t="s">
        <v>57</v>
      </c>
      <c r="H188" s="120">
        <v>-2.5414176654742704</v>
      </c>
      <c r="I188" s="120">
        <v>66.7385811138226</v>
      </c>
      <c r="J188" s="120" t="s">
        <v>60</v>
      </c>
      <c r="K188" s="120">
        <v>-0.7027639157105168</v>
      </c>
      <c r="L188" s="120">
        <v>-0.009047314457597344</v>
      </c>
      <c r="M188" s="120">
        <v>0.16433397923335064</v>
      </c>
      <c r="N188" s="120">
        <v>-0.001555149644387087</v>
      </c>
      <c r="O188" s="120">
        <v>-0.028548215414212014</v>
      </c>
      <c r="P188" s="120">
        <v>-0.0010351389660758707</v>
      </c>
      <c r="Q188" s="120">
        <v>0.0032947396783036785</v>
      </c>
      <c r="R188" s="120">
        <v>-0.00012507419456077385</v>
      </c>
      <c r="S188" s="120">
        <v>-0.0004002120291928388</v>
      </c>
      <c r="T188" s="120">
        <v>-7.371949774133661E-05</v>
      </c>
      <c r="U188" s="120">
        <v>6.525141385238748E-05</v>
      </c>
      <c r="V188" s="120">
        <v>-9.878672108656703E-06</v>
      </c>
      <c r="W188" s="120">
        <v>-2.570838113791123E-05</v>
      </c>
      <c r="X188" s="120">
        <v>67.5</v>
      </c>
    </row>
    <row r="189" spans="1:24" s="120" customFormat="1" ht="12.75" hidden="1">
      <c r="A189" s="120">
        <v>3154</v>
      </c>
      <c r="B189" s="120">
        <v>124.26000213623047</v>
      </c>
      <c r="C189" s="120">
        <v>137.05999755859375</v>
      </c>
      <c r="D189" s="120">
        <v>8.971068382263184</v>
      </c>
      <c r="E189" s="120">
        <v>9.02484130859375</v>
      </c>
      <c r="F189" s="120">
        <v>29.332239406996237</v>
      </c>
      <c r="G189" s="120" t="s">
        <v>58</v>
      </c>
      <c r="H189" s="120">
        <v>21.065019261510614</v>
      </c>
      <c r="I189" s="120">
        <v>77.82502139774108</v>
      </c>
      <c r="J189" s="120" t="s">
        <v>61</v>
      </c>
      <c r="K189" s="120">
        <v>-0.7526836747621226</v>
      </c>
      <c r="L189" s="120">
        <v>-1.6631110826170714</v>
      </c>
      <c r="M189" s="120">
        <v>-0.18006783002226195</v>
      </c>
      <c r="N189" s="120">
        <v>-0.15041141723084578</v>
      </c>
      <c r="O189" s="120">
        <v>-0.029923204549855184</v>
      </c>
      <c r="P189" s="120">
        <v>-0.04769907501449167</v>
      </c>
      <c r="Q189" s="120">
        <v>-0.003806318969389351</v>
      </c>
      <c r="R189" s="120">
        <v>-0.002312075157999498</v>
      </c>
      <c r="S189" s="120">
        <v>-0.00036648859728645645</v>
      </c>
      <c r="T189" s="120">
        <v>-0.0006981964943437162</v>
      </c>
      <c r="U189" s="120">
        <v>-8.869572494271033E-05</v>
      </c>
      <c r="V189" s="120">
        <v>-8.536394062442918E-05</v>
      </c>
      <c r="W189" s="120">
        <v>-2.2011473976942018E-05</v>
      </c>
      <c r="X189" s="120">
        <v>67.5</v>
      </c>
    </row>
    <row r="190" spans="1:14" s="120" customFormat="1" ht="12.75">
      <c r="A190" s="120" t="s">
        <v>155</v>
      </c>
      <c r="E190" s="121" t="s">
        <v>106</v>
      </c>
      <c r="F190" s="121">
        <f>MIN(F161:F189)</f>
        <v>21.496207484967414</v>
      </c>
      <c r="G190" s="121"/>
      <c r="H190" s="121"/>
      <c r="I190" s="122"/>
      <c r="J190" s="122" t="s">
        <v>158</v>
      </c>
      <c r="K190" s="121">
        <f>AVERAGE(K188,K183,K178,K173,K168,K163)</f>
        <v>-0.6845834239372358</v>
      </c>
      <c r="L190" s="121">
        <f>AVERAGE(L188,L183,L178,L173,L168,L163)</f>
        <v>-0.008725223651054936</v>
      </c>
      <c r="M190" s="122" t="s">
        <v>108</v>
      </c>
      <c r="N190" s="121" t="e">
        <f>Mittelwert(K186,K181,K176,K171,K166,K161)</f>
        <v>#NAME?</v>
      </c>
    </row>
    <row r="191" spans="5:14" s="120" customFormat="1" ht="12.75">
      <c r="E191" s="121" t="s">
        <v>107</v>
      </c>
      <c r="F191" s="121">
        <f>MAX(F161:F189)</f>
        <v>34.21843198183262</v>
      </c>
      <c r="G191" s="121"/>
      <c r="H191" s="121"/>
      <c r="I191" s="122"/>
      <c r="J191" s="122" t="s">
        <v>159</v>
      </c>
      <c r="K191" s="121">
        <f>AVERAGE(K189,K184,K179,K174,K169,K164)</f>
        <v>-1.013901412395532</v>
      </c>
      <c r="L191" s="121">
        <f>AVERAGE(L189,L184,L179,L174,L169,L164)</f>
        <v>-1.6038024717077748</v>
      </c>
      <c r="M191" s="121"/>
      <c r="N191" s="121"/>
    </row>
    <row r="192" spans="5:14" s="120" customFormat="1" ht="12.75">
      <c r="E192" s="121"/>
      <c r="F192" s="121"/>
      <c r="G192" s="121"/>
      <c r="H192" s="121"/>
      <c r="I192" s="121"/>
      <c r="J192" s="122" t="s">
        <v>112</v>
      </c>
      <c r="K192" s="121">
        <f>ABS(K190/$G$33)</f>
        <v>0.42786463996077234</v>
      </c>
      <c r="L192" s="121">
        <f>ABS(L190/$H$33)</f>
        <v>0.024236732364041492</v>
      </c>
      <c r="M192" s="122" t="s">
        <v>111</v>
      </c>
      <c r="N192" s="121">
        <f>K192+L192+L193+K193</f>
        <v>2.03055826509418</v>
      </c>
    </row>
    <row r="193" spans="5:14" s="120" customFormat="1" ht="12.75">
      <c r="E193" s="121"/>
      <c r="F193" s="121"/>
      <c r="G193" s="121"/>
      <c r="H193" s="121"/>
      <c r="I193" s="121"/>
      <c r="J193" s="121"/>
      <c r="K193" s="121">
        <f>ABS(K191/$G$34)</f>
        <v>0.5760803479520069</v>
      </c>
      <c r="L193" s="121">
        <f>ABS(L191/$H$34)</f>
        <v>1.0023765448173592</v>
      </c>
      <c r="M193" s="121"/>
      <c r="N193" s="121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1805</v>
      </c>
      <c r="B196" s="101">
        <v>186.94</v>
      </c>
      <c r="C196" s="101">
        <v>187.24</v>
      </c>
      <c r="D196" s="101">
        <v>8.594942117779034</v>
      </c>
      <c r="E196" s="101">
        <v>9.078848011212767</v>
      </c>
      <c r="F196" s="101">
        <v>33.66118952499602</v>
      </c>
      <c r="G196" s="101" t="s">
        <v>59</v>
      </c>
      <c r="H196" s="101">
        <v>-25.975465005523503</v>
      </c>
      <c r="I196" s="101">
        <v>93.4645349944765</v>
      </c>
      <c r="J196" s="101" t="s">
        <v>73</v>
      </c>
      <c r="K196" s="101">
        <v>3.358052419441393</v>
      </c>
      <c r="M196" s="101" t="s">
        <v>68</v>
      </c>
      <c r="N196" s="101">
        <v>2.1462089552169648</v>
      </c>
      <c r="X196" s="101">
        <v>67.5</v>
      </c>
    </row>
    <row r="197" spans="1:24" s="101" customFormat="1" ht="12.75" hidden="1">
      <c r="A197" s="101">
        <v>3156</v>
      </c>
      <c r="B197" s="101">
        <v>137.6999969482422</v>
      </c>
      <c r="C197" s="101">
        <v>139.39999389648438</v>
      </c>
      <c r="D197" s="101">
        <v>9.089130401611328</v>
      </c>
      <c r="E197" s="101">
        <v>9.044906616210938</v>
      </c>
      <c r="F197" s="101">
        <v>36.18660443753244</v>
      </c>
      <c r="G197" s="101" t="s">
        <v>56</v>
      </c>
      <c r="H197" s="101">
        <v>24.61757933383275</v>
      </c>
      <c r="I197" s="101">
        <v>94.81757628207494</v>
      </c>
      <c r="J197" s="101" t="s">
        <v>62</v>
      </c>
      <c r="K197" s="101">
        <v>1.5075306499561079</v>
      </c>
      <c r="L197" s="101">
        <v>0.9739303173877203</v>
      </c>
      <c r="M197" s="101">
        <v>0.3568879817685288</v>
      </c>
      <c r="N197" s="101">
        <v>0.0706531564726368</v>
      </c>
      <c r="O197" s="101">
        <v>0.060544842230342684</v>
      </c>
      <c r="P197" s="101">
        <v>0.027939068749631365</v>
      </c>
      <c r="Q197" s="101">
        <v>0.007369752951831238</v>
      </c>
      <c r="R197" s="101">
        <v>0.0010875840747996122</v>
      </c>
      <c r="S197" s="101">
        <v>0.0007943591131214624</v>
      </c>
      <c r="T197" s="101">
        <v>0.0004111637052644382</v>
      </c>
      <c r="U197" s="101">
        <v>0.00016118920028148194</v>
      </c>
      <c r="V197" s="101">
        <v>4.035274120754678E-05</v>
      </c>
      <c r="W197" s="101">
        <v>4.953506483738161E-05</v>
      </c>
      <c r="X197" s="101">
        <v>67.5</v>
      </c>
    </row>
    <row r="198" spans="1:24" s="101" customFormat="1" ht="12.75" hidden="1">
      <c r="A198" s="101">
        <v>3154</v>
      </c>
      <c r="B198" s="101">
        <v>117.86000061035156</v>
      </c>
      <c r="C198" s="101">
        <v>121.45999908447266</v>
      </c>
      <c r="D198" s="101">
        <v>9.233007431030273</v>
      </c>
      <c r="E198" s="101">
        <v>9.307844161987305</v>
      </c>
      <c r="F198" s="101">
        <v>23.464163143275325</v>
      </c>
      <c r="G198" s="101" t="s">
        <v>57</v>
      </c>
      <c r="H198" s="101">
        <v>10.113246634350048</v>
      </c>
      <c r="I198" s="101">
        <v>60.47324724470161</v>
      </c>
      <c r="J198" s="101" t="s">
        <v>60</v>
      </c>
      <c r="K198" s="101">
        <v>-1.390324835092056</v>
      </c>
      <c r="L198" s="101">
        <v>-0.005298406838575669</v>
      </c>
      <c r="M198" s="101">
        <v>0.3275511735874927</v>
      </c>
      <c r="N198" s="101">
        <v>-0.0007307858855973862</v>
      </c>
      <c r="O198" s="101">
        <v>-0.05608679824460151</v>
      </c>
      <c r="P198" s="101">
        <v>-0.0006060280333574177</v>
      </c>
      <c r="Q198" s="101">
        <v>0.006684786805552883</v>
      </c>
      <c r="R198" s="101">
        <v>-5.879430582368015E-05</v>
      </c>
      <c r="S198" s="101">
        <v>-0.0007543732882418565</v>
      </c>
      <c r="T198" s="101">
        <v>-4.3148515714309996E-05</v>
      </c>
      <c r="U198" s="101">
        <v>0.00014037163861771194</v>
      </c>
      <c r="V198" s="101">
        <v>-4.653808627353002E-06</v>
      </c>
      <c r="W198" s="101">
        <v>-4.7531083407216093E-05</v>
      </c>
      <c r="X198" s="101">
        <v>67.5</v>
      </c>
    </row>
    <row r="199" spans="1:24" s="101" customFormat="1" ht="12.75" hidden="1">
      <c r="A199" s="101">
        <v>3153</v>
      </c>
      <c r="B199" s="101">
        <v>100.77999877929688</v>
      </c>
      <c r="C199" s="101">
        <v>121.27999877929688</v>
      </c>
      <c r="D199" s="101">
        <v>9.743006706237793</v>
      </c>
      <c r="E199" s="101">
        <v>10.044604301452637</v>
      </c>
      <c r="F199" s="101">
        <v>17.456641175185528</v>
      </c>
      <c r="G199" s="101" t="s">
        <v>58</v>
      </c>
      <c r="H199" s="101">
        <v>9.324675787601414</v>
      </c>
      <c r="I199" s="101">
        <v>42.60467456689829</v>
      </c>
      <c r="J199" s="101" t="s">
        <v>61</v>
      </c>
      <c r="K199" s="101">
        <v>-0.5827911405326375</v>
      </c>
      <c r="L199" s="101">
        <v>-0.973915904999974</v>
      </c>
      <c r="M199" s="101">
        <v>-0.14170130631814937</v>
      </c>
      <c r="N199" s="101">
        <v>-0.07064937700741819</v>
      </c>
      <c r="O199" s="101">
        <v>-0.022802389860855633</v>
      </c>
      <c r="P199" s="101">
        <v>-0.027932495280934225</v>
      </c>
      <c r="Q199" s="101">
        <v>-0.0031027220203123794</v>
      </c>
      <c r="R199" s="101">
        <v>-0.001085993715156971</v>
      </c>
      <c r="S199" s="101">
        <v>-0.0002488520495922933</v>
      </c>
      <c r="T199" s="101">
        <v>-0.0004088933823363173</v>
      </c>
      <c r="U199" s="101">
        <v>-7.923232521617787E-05</v>
      </c>
      <c r="V199" s="101">
        <v>-4.008348523049385E-05</v>
      </c>
      <c r="W199" s="101">
        <v>-1.394699819243792E-05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1805</v>
      </c>
      <c r="B201" s="101">
        <v>190.26</v>
      </c>
      <c r="C201" s="101">
        <v>191.66</v>
      </c>
      <c r="D201" s="101">
        <v>8.576802773025625</v>
      </c>
      <c r="E201" s="101">
        <v>9.051627085351837</v>
      </c>
      <c r="F201" s="101">
        <v>31.87702963716329</v>
      </c>
      <c r="G201" s="101" t="s">
        <v>59</v>
      </c>
      <c r="H201" s="101">
        <v>-34.0498767125182</v>
      </c>
      <c r="I201" s="101">
        <v>88.71012328748179</v>
      </c>
      <c r="J201" s="101" t="s">
        <v>73</v>
      </c>
      <c r="K201" s="101">
        <v>5.269589504572634</v>
      </c>
      <c r="M201" s="101" t="s">
        <v>68</v>
      </c>
      <c r="N201" s="101">
        <v>3.5607060479165606</v>
      </c>
      <c r="X201" s="101">
        <v>67.5</v>
      </c>
    </row>
    <row r="202" spans="1:24" s="101" customFormat="1" ht="12.75" hidden="1">
      <c r="A202" s="101">
        <v>3156</v>
      </c>
      <c r="B202" s="101">
        <v>133.13999938964844</v>
      </c>
      <c r="C202" s="101">
        <v>147.44000244140625</v>
      </c>
      <c r="D202" s="101">
        <v>9.110867500305176</v>
      </c>
      <c r="E202" s="101">
        <v>9.029337882995605</v>
      </c>
      <c r="F202" s="101">
        <v>36.1486278309368</v>
      </c>
      <c r="G202" s="101" t="s">
        <v>56</v>
      </c>
      <c r="H202" s="101">
        <v>28.833994227253356</v>
      </c>
      <c r="I202" s="101">
        <v>94.4739936169018</v>
      </c>
      <c r="J202" s="101" t="s">
        <v>62</v>
      </c>
      <c r="K202" s="101">
        <v>1.7725258192177427</v>
      </c>
      <c r="L202" s="101">
        <v>1.3911467507944557</v>
      </c>
      <c r="M202" s="101">
        <v>0.4196217952973541</v>
      </c>
      <c r="N202" s="101">
        <v>0.09813817092610345</v>
      </c>
      <c r="O202" s="101">
        <v>0.07118736353029567</v>
      </c>
      <c r="P202" s="101">
        <v>0.03990768034377633</v>
      </c>
      <c r="Q202" s="101">
        <v>0.00866518408098583</v>
      </c>
      <c r="R202" s="101">
        <v>0.0015106550503346976</v>
      </c>
      <c r="S202" s="101">
        <v>0.0009339813074300161</v>
      </c>
      <c r="T202" s="101">
        <v>0.0005872865283329169</v>
      </c>
      <c r="U202" s="101">
        <v>0.00018952679371180258</v>
      </c>
      <c r="V202" s="101">
        <v>5.605402202422203E-05</v>
      </c>
      <c r="W202" s="101">
        <v>5.824239508202297E-05</v>
      </c>
      <c r="X202" s="101">
        <v>67.5</v>
      </c>
    </row>
    <row r="203" spans="1:24" s="101" customFormat="1" ht="12.75" hidden="1">
      <c r="A203" s="101">
        <v>3154</v>
      </c>
      <c r="B203" s="101">
        <v>124.08000183105469</v>
      </c>
      <c r="C203" s="101">
        <v>127.4800033569336</v>
      </c>
      <c r="D203" s="101">
        <v>9.192142486572266</v>
      </c>
      <c r="E203" s="101">
        <v>9.114964485168457</v>
      </c>
      <c r="F203" s="101">
        <v>26.112918460928267</v>
      </c>
      <c r="G203" s="101" t="s">
        <v>57</v>
      </c>
      <c r="H203" s="101">
        <v>11.036636531138228</v>
      </c>
      <c r="I203" s="101">
        <v>67.61663836219292</v>
      </c>
      <c r="J203" s="101" t="s">
        <v>60</v>
      </c>
      <c r="K203" s="101">
        <v>-1.7355356960983175</v>
      </c>
      <c r="L203" s="101">
        <v>-0.007568308580474318</v>
      </c>
      <c r="M203" s="101">
        <v>0.4098687181495235</v>
      </c>
      <c r="N203" s="101">
        <v>-0.0010150579777188553</v>
      </c>
      <c r="O203" s="101">
        <v>-0.06985374567318933</v>
      </c>
      <c r="P203" s="101">
        <v>-0.0008657070090506236</v>
      </c>
      <c r="Q203" s="101">
        <v>0.008412099491707679</v>
      </c>
      <c r="R203" s="101">
        <v>-8.16644019730809E-05</v>
      </c>
      <c r="S203" s="101">
        <v>-0.0009265333643326722</v>
      </c>
      <c r="T203" s="101">
        <v>-6.163855162805298E-05</v>
      </c>
      <c r="U203" s="101">
        <v>0.00017981161454003628</v>
      </c>
      <c r="V203" s="101">
        <v>-6.461821387263201E-06</v>
      </c>
      <c r="W203" s="101">
        <v>-5.798986478890066E-05</v>
      </c>
      <c r="X203" s="101">
        <v>67.5</v>
      </c>
    </row>
    <row r="204" spans="1:24" s="101" customFormat="1" ht="12.75" hidden="1">
      <c r="A204" s="101">
        <v>3153</v>
      </c>
      <c r="B204" s="101">
        <v>86.05999755859375</v>
      </c>
      <c r="C204" s="101">
        <v>108.95999908447266</v>
      </c>
      <c r="D204" s="101">
        <v>9.78050708770752</v>
      </c>
      <c r="E204" s="101">
        <v>10.041833877563477</v>
      </c>
      <c r="F204" s="101">
        <v>15.57891632245695</v>
      </c>
      <c r="G204" s="101" t="s">
        <v>58</v>
      </c>
      <c r="H204" s="101">
        <v>19.2926719261117</v>
      </c>
      <c r="I204" s="101">
        <v>37.85266948470545</v>
      </c>
      <c r="J204" s="101" t="s">
        <v>61</v>
      </c>
      <c r="K204" s="101">
        <v>-0.3602271885380928</v>
      </c>
      <c r="L204" s="101">
        <v>-1.391126163563608</v>
      </c>
      <c r="M204" s="101">
        <v>-0.08994489963884013</v>
      </c>
      <c r="N204" s="101">
        <v>-0.09813292133643514</v>
      </c>
      <c r="O204" s="101">
        <v>-0.013714770935741234</v>
      </c>
      <c r="P204" s="101">
        <v>-0.03989828945951834</v>
      </c>
      <c r="Q204" s="101">
        <v>-0.0020789413890202955</v>
      </c>
      <c r="R204" s="101">
        <v>-0.0015084460900383902</v>
      </c>
      <c r="S204" s="101">
        <v>-0.00011771579081440976</v>
      </c>
      <c r="T204" s="101">
        <v>-0.0005840429396153384</v>
      </c>
      <c r="U204" s="101">
        <v>-5.990149256221906E-05</v>
      </c>
      <c r="V204" s="101">
        <v>-5.568032192301941E-05</v>
      </c>
      <c r="W204" s="101">
        <v>-5.4177639903812445E-06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1805</v>
      </c>
      <c r="B206" s="101">
        <v>179.04</v>
      </c>
      <c r="C206" s="101">
        <v>176.54</v>
      </c>
      <c r="D206" s="101">
        <v>8.673877845435698</v>
      </c>
      <c r="E206" s="101">
        <v>9.127410499427329</v>
      </c>
      <c r="F206" s="101">
        <v>32.002541959625766</v>
      </c>
      <c r="G206" s="101" t="s">
        <v>59</v>
      </c>
      <c r="H206" s="101">
        <v>-23.51870926505771</v>
      </c>
      <c r="I206" s="101">
        <v>88.02129073494228</v>
      </c>
      <c r="J206" s="101" t="s">
        <v>73</v>
      </c>
      <c r="K206" s="101">
        <v>2.720763071518613</v>
      </c>
      <c r="M206" s="101" t="s">
        <v>68</v>
      </c>
      <c r="N206" s="101">
        <v>1.8463718544800032</v>
      </c>
      <c r="X206" s="101">
        <v>67.5</v>
      </c>
    </row>
    <row r="207" spans="1:24" s="101" customFormat="1" ht="12.75" hidden="1">
      <c r="A207" s="101">
        <v>3156</v>
      </c>
      <c r="B207" s="101">
        <v>127.83999633789062</v>
      </c>
      <c r="C207" s="101">
        <v>137.0399932861328</v>
      </c>
      <c r="D207" s="101">
        <v>8.967748641967773</v>
      </c>
      <c r="E207" s="101">
        <v>9.342259407043457</v>
      </c>
      <c r="F207" s="101">
        <v>32.151936298967605</v>
      </c>
      <c r="G207" s="101" t="s">
        <v>56</v>
      </c>
      <c r="H207" s="101">
        <v>25.010728985039492</v>
      </c>
      <c r="I207" s="101">
        <v>85.35072532293012</v>
      </c>
      <c r="J207" s="101" t="s">
        <v>62</v>
      </c>
      <c r="K207" s="101">
        <v>1.2651289206801013</v>
      </c>
      <c r="L207" s="101">
        <v>1.0120513793219843</v>
      </c>
      <c r="M207" s="101">
        <v>0.2995026626225828</v>
      </c>
      <c r="N207" s="101">
        <v>0.05289583492858271</v>
      </c>
      <c r="O207" s="101">
        <v>0.05080964551177166</v>
      </c>
      <c r="P207" s="101">
        <v>0.029032649465549103</v>
      </c>
      <c r="Q207" s="101">
        <v>0.006184753878838818</v>
      </c>
      <c r="R207" s="101">
        <v>0.0008142646806643406</v>
      </c>
      <c r="S207" s="101">
        <v>0.0006666489893533582</v>
      </c>
      <c r="T207" s="101">
        <v>0.00042724534850632106</v>
      </c>
      <c r="U207" s="101">
        <v>0.00013527329488056183</v>
      </c>
      <c r="V207" s="101">
        <v>3.0213162061285595E-05</v>
      </c>
      <c r="W207" s="101">
        <v>4.157378113512568E-05</v>
      </c>
      <c r="X207" s="101">
        <v>67.5</v>
      </c>
    </row>
    <row r="208" spans="1:24" s="101" customFormat="1" ht="12.75" hidden="1">
      <c r="A208" s="101">
        <v>3154</v>
      </c>
      <c r="B208" s="101">
        <v>130.47999572753906</v>
      </c>
      <c r="C208" s="101">
        <v>135.77999877929688</v>
      </c>
      <c r="D208" s="101">
        <v>9.026541709899902</v>
      </c>
      <c r="E208" s="101">
        <v>9.053099632263184</v>
      </c>
      <c r="F208" s="101">
        <v>25.54956006117291</v>
      </c>
      <c r="G208" s="101" t="s">
        <v>57</v>
      </c>
      <c r="H208" s="101">
        <v>4.409732162259843</v>
      </c>
      <c r="I208" s="101">
        <v>67.3897278897989</v>
      </c>
      <c r="J208" s="101" t="s">
        <v>60</v>
      </c>
      <c r="K208" s="101">
        <v>-1.0767778758706295</v>
      </c>
      <c r="L208" s="101">
        <v>-0.0055059260541572685</v>
      </c>
      <c r="M208" s="101">
        <v>0.25310901170860295</v>
      </c>
      <c r="N208" s="101">
        <v>-0.0005469931960832443</v>
      </c>
      <c r="O208" s="101">
        <v>-0.04353017897374652</v>
      </c>
      <c r="P208" s="101">
        <v>-0.0006298091751709238</v>
      </c>
      <c r="Q208" s="101">
        <v>0.00513810826648699</v>
      </c>
      <c r="R208" s="101">
        <v>-4.401577731382101E-05</v>
      </c>
      <c r="S208" s="101">
        <v>-0.0005930299445378005</v>
      </c>
      <c r="T208" s="101">
        <v>-4.4844528508996854E-05</v>
      </c>
      <c r="U208" s="101">
        <v>0.0001060652282637045</v>
      </c>
      <c r="V208" s="101">
        <v>-3.4850965269195464E-06</v>
      </c>
      <c r="W208" s="101">
        <v>-3.759312346346426E-05</v>
      </c>
      <c r="X208" s="101">
        <v>67.5</v>
      </c>
    </row>
    <row r="209" spans="1:24" s="101" customFormat="1" ht="12.75" hidden="1">
      <c r="A209" s="101">
        <v>3153</v>
      </c>
      <c r="B209" s="101">
        <v>116.4800033569336</v>
      </c>
      <c r="C209" s="101">
        <v>120.58000183105469</v>
      </c>
      <c r="D209" s="101">
        <v>9.689937591552734</v>
      </c>
      <c r="E209" s="101">
        <v>9.942922592163086</v>
      </c>
      <c r="F209" s="101">
        <v>23.05525417954565</v>
      </c>
      <c r="G209" s="101" t="s">
        <v>58</v>
      </c>
      <c r="H209" s="101">
        <v>7.6341677214998995</v>
      </c>
      <c r="I209" s="101">
        <v>56.61417107843349</v>
      </c>
      <c r="J209" s="101" t="s">
        <v>61</v>
      </c>
      <c r="K209" s="101">
        <v>-0.6641540423551856</v>
      </c>
      <c r="L209" s="101">
        <v>-1.0120364020952097</v>
      </c>
      <c r="M209" s="101">
        <v>-0.16011768518783595</v>
      </c>
      <c r="N209" s="101">
        <v>-0.05289300663826277</v>
      </c>
      <c r="O209" s="101">
        <v>-0.02620579316764701</v>
      </c>
      <c r="P209" s="101">
        <v>-0.02902581739404283</v>
      </c>
      <c r="Q209" s="101">
        <v>-0.0034425316242076643</v>
      </c>
      <c r="R209" s="101">
        <v>-0.0008130741549974767</v>
      </c>
      <c r="S209" s="101">
        <v>-0.0003045264518680555</v>
      </c>
      <c r="T209" s="101">
        <v>-0.0004248853446320472</v>
      </c>
      <c r="U209" s="101">
        <v>-8.395851154714268E-05</v>
      </c>
      <c r="V209" s="101">
        <v>-3.001148553370127E-05</v>
      </c>
      <c r="W209" s="101">
        <v>-1.775208005085784E-05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1805</v>
      </c>
      <c r="B211" s="101">
        <v>178.26</v>
      </c>
      <c r="C211" s="101">
        <v>186.56</v>
      </c>
      <c r="D211" s="101">
        <v>8.540839878346489</v>
      </c>
      <c r="E211" s="101">
        <v>9.076282934211306</v>
      </c>
      <c r="F211" s="101">
        <v>31.278730498490685</v>
      </c>
      <c r="G211" s="101" t="s">
        <v>59</v>
      </c>
      <c r="H211" s="101">
        <v>-23.392301053466554</v>
      </c>
      <c r="I211" s="101">
        <v>87.36769894653344</v>
      </c>
      <c r="J211" s="101" t="s">
        <v>73</v>
      </c>
      <c r="K211" s="101">
        <v>3.052085159705285</v>
      </c>
      <c r="M211" s="101" t="s">
        <v>68</v>
      </c>
      <c r="N211" s="101">
        <v>1.8549716398684808</v>
      </c>
      <c r="X211" s="101">
        <v>67.5</v>
      </c>
    </row>
    <row r="212" spans="1:24" s="101" customFormat="1" ht="12.75" hidden="1">
      <c r="A212" s="101">
        <v>3156</v>
      </c>
      <c r="B212" s="101">
        <v>141.25999450683594</v>
      </c>
      <c r="C212" s="101">
        <v>139.66000366210938</v>
      </c>
      <c r="D212" s="101">
        <v>8.936341285705566</v>
      </c>
      <c r="E212" s="101">
        <v>9.326024055480957</v>
      </c>
      <c r="F212" s="101">
        <v>36.41707081381805</v>
      </c>
      <c r="G212" s="101" t="s">
        <v>56</v>
      </c>
      <c r="H212" s="101">
        <v>23.307435017171017</v>
      </c>
      <c r="I212" s="101">
        <v>97.06742952400695</v>
      </c>
      <c r="J212" s="101" t="s">
        <v>62</v>
      </c>
      <c r="K212" s="101">
        <v>1.5093918314447134</v>
      </c>
      <c r="L212" s="101">
        <v>0.7982210943737931</v>
      </c>
      <c r="M212" s="101">
        <v>0.35732867490682213</v>
      </c>
      <c r="N212" s="101">
        <v>0.06874107137500667</v>
      </c>
      <c r="O212" s="101">
        <v>0.06061963648404084</v>
      </c>
      <c r="P212" s="101">
        <v>0.022898532124373296</v>
      </c>
      <c r="Q212" s="101">
        <v>0.007378862717151587</v>
      </c>
      <c r="R212" s="101">
        <v>0.0010581472697670212</v>
      </c>
      <c r="S212" s="101">
        <v>0.0007953379450245786</v>
      </c>
      <c r="T212" s="101">
        <v>0.0003369942024280909</v>
      </c>
      <c r="U212" s="101">
        <v>0.00016138622577792074</v>
      </c>
      <c r="V212" s="101">
        <v>3.925882639262169E-05</v>
      </c>
      <c r="W212" s="101">
        <v>4.9594896980150705E-05</v>
      </c>
      <c r="X212" s="101">
        <v>67.5</v>
      </c>
    </row>
    <row r="213" spans="1:24" s="101" customFormat="1" ht="12.75" hidden="1">
      <c r="A213" s="101">
        <v>3154</v>
      </c>
      <c r="B213" s="101">
        <v>116</v>
      </c>
      <c r="C213" s="101">
        <v>118.4000015258789</v>
      </c>
      <c r="D213" s="101">
        <v>9.33280086517334</v>
      </c>
      <c r="E213" s="101">
        <v>9.270235061645508</v>
      </c>
      <c r="F213" s="101">
        <v>23.643086375917285</v>
      </c>
      <c r="G213" s="101" t="s">
        <v>57</v>
      </c>
      <c r="H213" s="101">
        <v>11.778110007453506</v>
      </c>
      <c r="I213" s="101">
        <v>60.278110007453506</v>
      </c>
      <c r="J213" s="101" t="s">
        <v>60</v>
      </c>
      <c r="K213" s="101">
        <v>-1.3553221914359954</v>
      </c>
      <c r="L213" s="101">
        <v>-0.0043423672061382495</v>
      </c>
      <c r="M213" s="101">
        <v>0.3190458795774344</v>
      </c>
      <c r="N213" s="101">
        <v>-0.0007110443978238774</v>
      </c>
      <c r="O213" s="101">
        <v>-0.054716487049209256</v>
      </c>
      <c r="P213" s="101">
        <v>-0.0004966453089294304</v>
      </c>
      <c r="Q213" s="101">
        <v>0.006498803267561855</v>
      </c>
      <c r="R213" s="101">
        <v>-5.720146886627365E-05</v>
      </c>
      <c r="S213" s="101">
        <v>-0.0007393474868649389</v>
      </c>
      <c r="T213" s="101">
        <v>-3.535946719614877E-05</v>
      </c>
      <c r="U213" s="101">
        <v>0.00013563331707975492</v>
      </c>
      <c r="V213" s="101">
        <v>-4.527630104086921E-06</v>
      </c>
      <c r="W213" s="101">
        <v>-4.6685265594417266E-05</v>
      </c>
      <c r="X213" s="101">
        <v>67.5</v>
      </c>
    </row>
    <row r="214" spans="1:24" s="101" customFormat="1" ht="12.75" hidden="1">
      <c r="A214" s="101">
        <v>3153</v>
      </c>
      <c r="B214" s="101">
        <v>104.5999984741211</v>
      </c>
      <c r="C214" s="101">
        <v>118.9000015258789</v>
      </c>
      <c r="D214" s="101">
        <v>9.696881294250488</v>
      </c>
      <c r="E214" s="101">
        <v>9.952051162719727</v>
      </c>
      <c r="F214" s="101">
        <v>17.5313775103373</v>
      </c>
      <c r="G214" s="101" t="s">
        <v>58</v>
      </c>
      <c r="H214" s="101">
        <v>5.897510322631099</v>
      </c>
      <c r="I214" s="101">
        <v>42.99750879675219</v>
      </c>
      <c r="J214" s="101" t="s">
        <v>61</v>
      </c>
      <c r="K214" s="101">
        <v>-0.6643534136535746</v>
      </c>
      <c r="L214" s="101">
        <v>-0.7982092829266915</v>
      </c>
      <c r="M214" s="101">
        <v>-0.16091460044174544</v>
      </c>
      <c r="N214" s="101">
        <v>-0.06873739382350835</v>
      </c>
      <c r="O214" s="101">
        <v>-0.026093033025138546</v>
      </c>
      <c r="P214" s="101">
        <v>-0.022893145631128854</v>
      </c>
      <c r="Q214" s="101">
        <v>-0.0034947347664875893</v>
      </c>
      <c r="R214" s="101">
        <v>-0.0010566000361891636</v>
      </c>
      <c r="S214" s="101">
        <v>-0.0002931343385931074</v>
      </c>
      <c r="T214" s="101">
        <v>-0.00033513400386972014</v>
      </c>
      <c r="U214" s="101">
        <v>-8.745923146692217E-05</v>
      </c>
      <c r="V214" s="101">
        <v>-3.899687186642763E-05</v>
      </c>
      <c r="W214" s="101">
        <v>-1.673737682106968E-05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1805</v>
      </c>
      <c r="B216" s="101">
        <v>172.88</v>
      </c>
      <c r="C216" s="101">
        <v>181.78</v>
      </c>
      <c r="D216" s="101">
        <v>8.764503628066482</v>
      </c>
      <c r="E216" s="101">
        <v>9.080601324410438</v>
      </c>
      <c r="F216" s="101">
        <v>28.844505419436825</v>
      </c>
      <c r="G216" s="101" t="s">
        <v>59</v>
      </c>
      <c r="H216" s="101">
        <v>-26.8853280124994</v>
      </c>
      <c r="I216" s="101">
        <v>78.4946719875006</v>
      </c>
      <c r="J216" s="101" t="s">
        <v>73</v>
      </c>
      <c r="K216" s="101">
        <v>3.967399147625077</v>
      </c>
      <c r="M216" s="101" t="s">
        <v>68</v>
      </c>
      <c r="N216" s="101">
        <v>2.3806426026922574</v>
      </c>
      <c r="X216" s="101">
        <v>67.5</v>
      </c>
    </row>
    <row r="217" spans="1:24" s="101" customFormat="1" ht="12.75" hidden="1">
      <c r="A217" s="101">
        <v>3156</v>
      </c>
      <c r="B217" s="101">
        <v>140.0399932861328</v>
      </c>
      <c r="C217" s="101">
        <v>151.5399932861328</v>
      </c>
      <c r="D217" s="101">
        <v>8.909760475158691</v>
      </c>
      <c r="E217" s="101">
        <v>8.90192985534668</v>
      </c>
      <c r="F217" s="101">
        <v>35.24368483792429</v>
      </c>
      <c r="G217" s="101" t="s">
        <v>56</v>
      </c>
      <c r="H217" s="101">
        <v>21.67527740726949</v>
      </c>
      <c r="I217" s="101">
        <v>94.2152706934023</v>
      </c>
      <c r="J217" s="101" t="s">
        <v>62</v>
      </c>
      <c r="K217" s="101">
        <v>1.742603372503233</v>
      </c>
      <c r="L217" s="101">
        <v>0.8631006462412594</v>
      </c>
      <c r="M217" s="101">
        <v>0.41253811577871535</v>
      </c>
      <c r="N217" s="101">
        <v>0.10007599311805539</v>
      </c>
      <c r="O217" s="101">
        <v>0.06998573010477636</v>
      </c>
      <c r="P217" s="101">
        <v>0.024759694159365235</v>
      </c>
      <c r="Q217" s="101">
        <v>0.008518911500569631</v>
      </c>
      <c r="R217" s="101">
        <v>0.0015404543388389596</v>
      </c>
      <c r="S217" s="101">
        <v>0.0009181989404347697</v>
      </c>
      <c r="T217" s="101">
        <v>0.0003643899755555131</v>
      </c>
      <c r="U217" s="101">
        <v>0.00018631837301974014</v>
      </c>
      <c r="V217" s="101">
        <v>5.7155472097385575E-05</v>
      </c>
      <c r="W217" s="101">
        <v>5.725395825417801E-05</v>
      </c>
      <c r="X217" s="101">
        <v>67.5</v>
      </c>
    </row>
    <row r="218" spans="1:24" s="101" customFormat="1" ht="12.75" hidden="1">
      <c r="A218" s="101">
        <v>3154</v>
      </c>
      <c r="B218" s="101">
        <v>114.76000213623047</v>
      </c>
      <c r="C218" s="101">
        <v>130.9600067138672</v>
      </c>
      <c r="D218" s="101">
        <v>9.09872817993164</v>
      </c>
      <c r="E218" s="101">
        <v>9.103965759277344</v>
      </c>
      <c r="F218" s="101">
        <v>24.811735923496073</v>
      </c>
      <c r="G218" s="101" t="s">
        <v>57</v>
      </c>
      <c r="H218" s="101">
        <v>17.621557834556484</v>
      </c>
      <c r="I218" s="101">
        <v>64.88155997078695</v>
      </c>
      <c r="J218" s="101" t="s">
        <v>60</v>
      </c>
      <c r="K218" s="101">
        <v>-1.713083224840703</v>
      </c>
      <c r="L218" s="101">
        <v>-0.00469522424931782</v>
      </c>
      <c r="M218" s="101">
        <v>0.4046637151298772</v>
      </c>
      <c r="N218" s="101">
        <v>-0.0010352793282776313</v>
      </c>
      <c r="O218" s="101">
        <v>-0.06893451119494243</v>
      </c>
      <c r="P218" s="101">
        <v>-0.000536988059085934</v>
      </c>
      <c r="Q218" s="101">
        <v>0.008309930513369396</v>
      </c>
      <c r="R218" s="101">
        <v>-8.327432342472575E-05</v>
      </c>
      <c r="S218" s="101">
        <v>-0.00091304298910269</v>
      </c>
      <c r="T218" s="101">
        <v>-3.822956255246466E-05</v>
      </c>
      <c r="U218" s="101">
        <v>0.00017792516706246618</v>
      </c>
      <c r="V218" s="101">
        <v>-6.587733244279542E-06</v>
      </c>
      <c r="W218" s="101">
        <v>-5.7102408101143614E-05</v>
      </c>
      <c r="X218" s="101">
        <v>67.5</v>
      </c>
    </row>
    <row r="219" spans="1:24" s="101" customFormat="1" ht="12.75" hidden="1">
      <c r="A219" s="101">
        <v>3153</v>
      </c>
      <c r="B219" s="101">
        <v>102.0999984741211</v>
      </c>
      <c r="C219" s="101">
        <v>109.30000305175781</v>
      </c>
      <c r="D219" s="101">
        <v>9.561720848083496</v>
      </c>
      <c r="E219" s="101">
        <v>9.989511489868164</v>
      </c>
      <c r="F219" s="101">
        <v>19.21901068829467</v>
      </c>
      <c r="G219" s="101" t="s">
        <v>58</v>
      </c>
      <c r="H219" s="101">
        <v>13.197882608236064</v>
      </c>
      <c r="I219" s="101">
        <v>47.79788108235716</v>
      </c>
      <c r="J219" s="101" t="s">
        <v>61</v>
      </c>
      <c r="K219" s="101">
        <v>-0.3193937673609465</v>
      </c>
      <c r="L219" s="101">
        <v>-0.8630878752545005</v>
      </c>
      <c r="M219" s="101">
        <v>-0.08021829359652553</v>
      </c>
      <c r="N219" s="101">
        <v>-0.10007063802773274</v>
      </c>
      <c r="O219" s="101">
        <v>-0.012084518385643537</v>
      </c>
      <c r="P219" s="101">
        <v>-0.024753870377977338</v>
      </c>
      <c r="Q219" s="101">
        <v>-0.0018753421067927223</v>
      </c>
      <c r="R219" s="101">
        <v>-0.0015382018583742286</v>
      </c>
      <c r="S219" s="101">
        <v>-9.716889556827759E-05</v>
      </c>
      <c r="T219" s="101">
        <v>-0.0003623790209606437</v>
      </c>
      <c r="U219" s="101">
        <v>-5.529169061004128E-05</v>
      </c>
      <c r="V219" s="101">
        <v>-5.677455205791795E-05</v>
      </c>
      <c r="W219" s="101">
        <v>-4.163018715019988E-06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1805</v>
      </c>
      <c r="B221" s="101">
        <v>185.62</v>
      </c>
      <c r="C221" s="101">
        <v>187.92</v>
      </c>
      <c r="D221" s="101">
        <v>8.38517750622267</v>
      </c>
      <c r="E221" s="101">
        <v>8.932861587213784</v>
      </c>
      <c r="F221" s="101">
        <v>33.4584141836481</v>
      </c>
      <c r="G221" s="101" t="s">
        <v>59</v>
      </c>
      <c r="H221" s="101">
        <v>-22.899728122789995</v>
      </c>
      <c r="I221" s="101">
        <v>95.22027187721001</v>
      </c>
      <c r="J221" s="101" t="s">
        <v>73</v>
      </c>
      <c r="K221" s="101">
        <v>3.8934180689165214</v>
      </c>
      <c r="M221" s="101" t="s">
        <v>68</v>
      </c>
      <c r="N221" s="101">
        <v>2.3466753610627866</v>
      </c>
      <c r="X221" s="101">
        <v>67.5</v>
      </c>
    </row>
    <row r="222" spans="1:24" s="101" customFormat="1" ht="12.75" hidden="1">
      <c r="A222" s="101">
        <v>3156</v>
      </c>
      <c r="B222" s="101">
        <v>136.77999877929688</v>
      </c>
      <c r="C222" s="101">
        <v>167.5800018310547</v>
      </c>
      <c r="D222" s="101">
        <v>8.972844123840332</v>
      </c>
      <c r="E222" s="101">
        <v>8.852046012878418</v>
      </c>
      <c r="F222" s="101">
        <v>35.619100395823324</v>
      </c>
      <c r="G222" s="101" t="s">
        <v>56</v>
      </c>
      <c r="H222" s="101">
        <v>25.256474603449647</v>
      </c>
      <c r="I222" s="101">
        <v>94.53647338274652</v>
      </c>
      <c r="J222" s="101" t="s">
        <v>62</v>
      </c>
      <c r="K222" s="101">
        <v>1.7271246982446964</v>
      </c>
      <c r="L222" s="101">
        <v>0.8449440328065746</v>
      </c>
      <c r="M222" s="101">
        <v>0.40887393058346144</v>
      </c>
      <c r="N222" s="101">
        <v>0.15450951808210125</v>
      </c>
      <c r="O222" s="101">
        <v>0.06936408065941556</v>
      </c>
      <c r="P222" s="101">
        <v>0.02423888059531733</v>
      </c>
      <c r="Q222" s="101">
        <v>0.00844326758278518</v>
      </c>
      <c r="R222" s="101">
        <v>0.002378330021960205</v>
      </c>
      <c r="S222" s="101">
        <v>0.0009100339903439767</v>
      </c>
      <c r="T222" s="101">
        <v>0.0003567311535841945</v>
      </c>
      <c r="U222" s="101">
        <v>0.0001846600319740722</v>
      </c>
      <c r="V222" s="101">
        <v>8.82498365894261E-05</v>
      </c>
      <c r="W222" s="101">
        <v>5.674300793945007E-05</v>
      </c>
      <c r="X222" s="101">
        <v>67.5</v>
      </c>
    </row>
    <row r="223" spans="1:24" s="101" customFormat="1" ht="12.75" hidden="1">
      <c r="A223" s="101">
        <v>3154</v>
      </c>
      <c r="B223" s="101">
        <v>124.26000213623047</v>
      </c>
      <c r="C223" s="101">
        <v>137.05999755859375</v>
      </c>
      <c r="D223" s="101">
        <v>8.971068382263184</v>
      </c>
      <c r="E223" s="101">
        <v>9.02484130859375</v>
      </c>
      <c r="F223" s="101">
        <v>29.332239406996237</v>
      </c>
      <c r="G223" s="101" t="s">
        <v>57</v>
      </c>
      <c r="H223" s="101">
        <v>21.065019261510614</v>
      </c>
      <c r="I223" s="101">
        <v>77.82502139774108</v>
      </c>
      <c r="J223" s="101" t="s">
        <v>60</v>
      </c>
      <c r="K223" s="101">
        <v>-1.6923305097987256</v>
      </c>
      <c r="L223" s="101">
        <v>-0.004595845660920106</v>
      </c>
      <c r="M223" s="101">
        <v>0.39968256228644417</v>
      </c>
      <c r="N223" s="101">
        <v>-0.001598201525544373</v>
      </c>
      <c r="O223" s="101">
        <v>-0.06811217056771428</v>
      </c>
      <c r="P223" s="101">
        <v>-0.0005256643601442521</v>
      </c>
      <c r="Q223" s="101">
        <v>0.00820386871738466</v>
      </c>
      <c r="R223" s="101">
        <v>-0.00012852633420640578</v>
      </c>
      <c r="S223" s="101">
        <v>-0.0009031848559282799</v>
      </c>
      <c r="T223" s="101">
        <v>-3.742670004791692E-05</v>
      </c>
      <c r="U223" s="101">
        <v>0.00017539726553705463</v>
      </c>
      <c r="V223" s="101">
        <v>-1.0158066570011353E-05</v>
      </c>
      <c r="W223" s="101">
        <v>-5.651601549986055E-05</v>
      </c>
      <c r="X223" s="101">
        <v>67.5</v>
      </c>
    </row>
    <row r="224" spans="1:24" s="101" customFormat="1" ht="12.75" hidden="1">
      <c r="A224" s="101">
        <v>3153</v>
      </c>
      <c r="B224" s="101">
        <v>103.33999633789062</v>
      </c>
      <c r="C224" s="101">
        <v>126.54000091552734</v>
      </c>
      <c r="D224" s="101">
        <v>9.26972770690918</v>
      </c>
      <c r="E224" s="101">
        <v>9.720097541809082</v>
      </c>
      <c r="F224" s="101">
        <v>20.25241069203645</v>
      </c>
      <c r="G224" s="101" t="s">
        <v>58</v>
      </c>
      <c r="H224" s="101">
        <v>16.11724336115745</v>
      </c>
      <c r="I224" s="101">
        <v>51.957239699048074</v>
      </c>
      <c r="J224" s="101" t="s">
        <v>61</v>
      </c>
      <c r="K224" s="101">
        <v>-0.3449306725868538</v>
      </c>
      <c r="L224" s="101">
        <v>-0.8449315337813466</v>
      </c>
      <c r="M224" s="101">
        <v>-0.08620754325992559</v>
      </c>
      <c r="N224" s="101">
        <v>-0.15450125219507743</v>
      </c>
      <c r="O224" s="101">
        <v>-0.013118990291958637</v>
      </c>
      <c r="P224" s="101">
        <v>-0.02423317992947944</v>
      </c>
      <c r="Q224" s="101">
        <v>-0.0019963230055350463</v>
      </c>
      <c r="R224" s="101">
        <v>-0.0023748546639263406</v>
      </c>
      <c r="S224" s="101">
        <v>-0.00011144047560555992</v>
      </c>
      <c r="T224" s="101">
        <v>-0.0003547623966277055</v>
      </c>
      <c r="U224" s="101">
        <v>-5.775055541541841E-05</v>
      </c>
      <c r="V224" s="101">
        <v>-8.76632610710988E-05</v>
      </c>
      <c r="W224" s="101">
        <v>-5.070398607211854E-06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15.57891632245695</v>
      </c>
      <c r="G225" s="102"/>
      <c r="H225" s="102"/>
      <c r="I225" s="115"/>
      <c r="J225" s="115" t="s">
        <v>158</v>
      </c>
      <c r="K225" s="102">
        <f>AVERAGE(K223,K218,K213,K208,K203,K198)</f>
        <v>-1.4938957221894045</v>
      </c>
      <c r="L225" s="102">
        <f>AVERAGE(L223,L218,L213,L208,L203,L198)</f>
        <v>-0.005334346431597238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36.41707081381805</v>
      </c>
      <c r="G226" s="102"/>
      <c r="H226" s="102"/>
      <c r="I226" s="115"/>
      <c r="J226" s="115" t="s">
        <v>159</v>
      </c>
      <c r="K226" s="102">
        <f>AVERAGE(K224,K219,K214,K209,K204,K199)</f>
        <v>-0.48930837083788176</v>
      </c>
      <c r="L226" s="102">
        <f>AVERAGE(L224,L219,L214,L209,L204,L199)</f>
        <v>-0.9805511937702218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0.9336848263683778</v>
      </c>
      <c r="L227" s="102">
        <f>ABS(L225/$H$33)</f>
        <v>0.014817628976658996</v>
      </c>
      <c r="M227" s="115" t="s">
        <v>111</v>
      </c>
      <c r="N227" s="102">
        <f>K227+L227+L228+K228</f>
        <v>1.8393630712456763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0.278016119794251</v>
      </c>
      <c r="L228" s="102">
        <f>ABS(L226/$H$34)</f>
        <v>0.6128444961063886</v>
      </c>
      <c r="M228" s="102"/>
      <c r="N228" s="102"/>
    </row>
    <row r="229" s="101" customFormat="1" ht="12.75"/>
    <row r="230" s="120" customFormat="1" ht="12.75" hidden="1">
      <c r="A230" s="120" t="s">
        <v>121</v>
      </c>
    </row>
    <row r="231" spans="1:24" s="120" customFormat="1" ht="12.75" hidden="1">
      <c r="A231" s="120">
        <v>1805</v>
      </c>
      <c r="B231" s="120">
        <v>186.94</v>
      </c>
      <c r="C231" s="120">
        <v>187.24</v>
      </c>
      <c r="D231" s="120">
        <v>8.594942117779034</v>
      </c>
      <c r="E231" s="120">
        <v>9.078848011212767</v>
      </c>
      <c r="F231" s="120">
        <v>32.51117242057987</v>
      </c>
      <c r="G231" s="120" t="s">
        <v>59</v>
      </c>
      <c r="H231" s="120">
        <v>-29.16863243117652</v>
      </c>
      <c r="I231" s="120">
        <v>90.27136756882348</v>
      </c>
      <c r="J231" s="120" t="s">
        <v>73</v>
      </c>
      <c r="K231" s="120">
        <v>4.680249859842987</v>
      </c>
      <c r="M231" s="120" t="s">
        <v>68</v>
      </c>
      <c r="N231" s="120">
        <v>2.689864156315223</v>
      </c>
      <c r="X231" s="120">
        <v>67.5</v>
      </c>
    </row>
    <row r="232" spans="1:24" s="120" customFormat="1" ht="12.75" hidden="1">
      <c r="A232" s="120">
        <v>3156</v>
      </c>
      <c r="B232" s="120">
        <v>137.6999969482422</v>
      </c>
      <c r="C232" s="120">
        <v>139.39999389648438</v>
      </c>
      <c r="D232" s="120">
        <v>9.089130401611328</v>
      </c>
      <c r="E232" s="120">
        <v>9.044906616210938</v>
      </c>
      <c r="F232" s="120">
        <v>36.18660443753244</v>
      </c>
      <c r="G232" s="120" t="s">
        <v>56</v>
      </c>
      <c r="H232" s="120">
        <v>24.61757933383275</v>
      </c>
      <c r="I232" s="120">
        <v>94.81757628207494</v>
      </c>
      <c r="J232" s="120" t="s">
        <v>62</v>
      </c>
      <c r="K232" s="120">
        <v>1.9573583483267483</v>
      </c>
      <c r="L232" s="120">
        <v>0.7894637719626636</v>
      </c>
      <c r="M232" s="120">
        <v>0.46337877682213263</v>
      </c>
      <c r="N232" s="120">
        <v>0.0651066899138944</v>
      </c>
      <c r="O232" s="120">
        <v>0.07861072498859382</v>
      </c>
      <c r="P232" s="120">
        <v>0.02264730841091397</v>
      </c>
      <c r="Q232" s="120">
        <v>0.009568790002612475</v>
      </c>
      <c r="R232" s="120">
        <v>0.0010022001636185915</v>
      </c>
      <c r="S232" s="120">
        <v>0.001031375102535668</v>
      </c>
      <c r="T232" s="120">
        <v>0.00033331122435675326</v>
      </c>
      <c r="U232" s="120">
        <v>0.00020928065610153874</v>
      </c>
      <c r="V232" s="120">
        <v>3.717722038413236E-05</v>
      </c>
      <c r="W232" s="120">
        <v>6.4312111529022E-05</v>
      </c>
      <c r="X232" s="120">
        <v>67.5</v>
      </c>
    </row>
    <row r="233" spans="1:24" s="120" customFormat="1" ht="12.75" hidden="1">
      <c r="A233" s="120">
        <v>3153</v>
      </c>
      <c r="B233" s="120">
        <v>100.77999877929688</v>
      </c>
      <c r="C233" s="120">
        <v>121.27999877929688</v>
      </c>
      <c r="D233" s="120">
        <v>9.743006706237793</v>
      </c>
      <c r="E233" s="120">
        <v>10.044604301452637</v>
      </c>
      <c r="F233" s="120">
        <v>20.729865346317055</v>
      </c>
      <c r="G233" s="120" t="s">
        <v>57</v>
      </c>
      <c r="H233" s="120">
        <v>17.313305971155728</v>
      </c>
      <c r="I233" s="120">
        <v>50.5933047504526</v>
      </c>
      <c r="J233" s="120" t="s">
        <v>60</v>
      </c>
      <c r="K233" s="120">
        <v>-1.7908791804726842</v>
      </c>
      <c r="L233" s="120">
        <v>-0.004294791826192696</v>
      </c>
      <c r="M233" s="120">
        <v>0.4218134955378167</v>
      </c>
      <c r="N233" s="120">
        <v>-0.0006736157206964746</v>
      </c>
      <c r="O233" s="120">
        <v>-0.07226258574724206</v>
      </c>
      <c r="P233" s="120">
        <v>-0.0004911224017315906</v>
      </c>
      <c r="Q233" s="120">
        <v>0.00860346915891228</v>
      </c>
      <c r="R233" s="120">
        <v>-5.419828181478439E-05</v>
      </c>
      <c r="S233" s="120">
        <v>-0.0009733224270559782</v>
      </c>
      <c r="T233" s="120">
        <v>-3.496168961736561E-05</v>
      </c>
      <c r="U233" s="120">
        <v>0.00018031522864754703</v>
      </c>
      <c r="V233" s="120">
        <v>-4.294710740757225E-06</v>
      </c>
      <c r="W233" s="120">
        <v>-6.136519392125677E-05</v>
      </c>
      <c r="X233" s="120">
        <v>67.5</v>
      </c>
    </row>
    <row r="234" spans="1:24" s="120" customFormat="1" ht="12.75" hidden="1">
      <c r="A234" s="120">
        <v>3154</v>
      </c>
      <c r="B234" s="120">
        <v>117.86000061035156</v>
      </c>
      <c r="C234" s="120">
        <v>121.45999908447266</v>
      </c>
      <c r="D234" s="120">
        <v>9.233007431030273</v>
      </c>
      <c r="E234" s="120">
        <v>9.307844161987305</v>
      </c>
      <c r="F234" s="120">
        <v>21.052761017522407</v>
      </c>
      <c r="G234" s="120" t="s">
        <v>58</v>
      </c>
      <c r="H234" s="120">
        <v>3.898436582671394</v>
      </c>
      <c r="I234" s="120">
        <v>54.25843719302296</v>
      </c>
      <c r="J234" s="120" t="s">
        <v>61</v>
      </c>
      <c r="K234" s="120">
        <v>-0.789938899354819</v>
      </c>
      <c r="L234" s="120">
        <v>-0.7894520897462278</v>
      </c>
      <c r="M234" s="120">
        <v>-0.19181570788479263</v>
      </c>
      <c r="N234" s="120">
        <v>-0.06510320509318131</v>
      </c>
      <c r="O234" s="120">
        <v>-0.030947775111545884</v>
      </c>
      <c r="P234" s="120">
        <v>-0.022641982621792907</v>
      </c>
      <c r="Q234" s="120">
        <v>-0.004188324312388153</v>
      </c>
      <c r="R234" s="120">
        <v>-0.0010007335880270315</v>
      </c>
      <c r="S234" s="120">
        <v>-0.00034114227987794136</v>
      </c>
      <c r="T234" s="120">
        <v>-0.00033147255171627247</v>
      </c>
      <c r="U234" s="120">
        <v>-0.00010622999263895935</v>
      </c>
      <c r="V234" s="120">
        <v>-3.692832483532892E-05</v>
      </c>
      <c r="W234" s="120">
        <v>-1.9244756800955316E-05</v>
      </c>
      <c r="X234" s="120">
        <v>67.5</v>
      </c>
    </row>
    <row r="235" s="120" customFormat="1" ht="12.75" hidden="1">
      <c r="A235" s="120" t="s">
        <v>127</v>
      </c>
    </row>
    <row r="236" spans="1:24" s="120" customFormat="1" ht="12.75" hidden="1">
      <c r="A236" s="120">
        <v>1805</v>
      </c>
      <c r="B236" s="120">
        <v>190.26</v>
      </c>
      <c r="C236" s="120">
        <v>191.66</v>
      </c>
      <c r="D236" s="120">
        <v>8.576802773025625</v>
      </c>
      <c r="E236" s="120">
        <v>9.051627085351837</v>
      </c>
      <c r="F236" s="120">
        <v>33.87475719618335</v>
      </c>
      <c r="G236" s="120" t="s">
        <v>59</v>
      </c>
      <c r="H236" s="120">
        <v>-28.490429672670317</v>
      </c>
      <c r="I236" s="120">
        <v>94.26957032732967</v>
      </c>
      <c r="J236" s="120" t="s">
        <v>73</v>
      </c>
      <c r="K236" s="120">
        <v>7.1579340581858135</v>
      </c>
      <c r="M236" s="120" t="s">
        <v>68</v>
      </c>
      <c r="N236" s="120">
        <v>3.7983908714389556</v>
      </c>
      <c r="X236" s="120">
        <v>67.5</v>
      </c>
    </row>
    <row r="237" spans="1:24" s="120" customFormat="1" ht="12.75" hidden="1">
      <c r="A237" s="120">
        <v>3156</v>
      </c>
      <c r="B237" s="120">
        <v>133.13999938964844</v>
      </c>
      <c r="C237" s="120">
        <v>147.44000244140625</v>
      </c>
      <c r="D237" s="120">
        <v>9.110867500305176</v>
      </c>
      <c r="E237" s="120">
        <v>9.029337882995605</v>
      </c>
      <c r="F237" s="120">
        <v>36.1486278309368</v>
      </c>
      <c r="G237" s="120" t="s">
        <v>56</v>
      </c>
      <c r="H237" s="120">
        <v>28.833994227253356</v>
      </c>
      <c r="I237" s="120">
        <v>94.4739936169018</v>
      </c>
      <c r="J237" s="120" t="s">
        <v>62</v>
      </c>
      <c r="K237" s="120">
        <v>2.5618960519867406</v>
      </c>
      <c r="L237" s="120">
        <v>0.4553518996062998</v>
      </c>
      <c r="M237" s="120">
        <v>0.6064953898607435</v>
      </c>
      <c r="N237" s="120">
        <v>0.09231925008007805</v>
      </c>
      <c r="O237" s="120">
        <v>0.10289007842733325</v>
      </c>
      <c r="P237" s="120">
        <v>0.013062751574679517</v>
      </c>
      <c r="Q237" s="120">
        <v>0.012524192170076078</v>
      </c>
      <c r="R237" s="120">
        <v>0.0014210694831008213</v>
      </c>
      <c r="S237" s="120">
        <v>0.0013499080308175921</v>
      </c>
      <c r="T237" s="120">
        <v>0.00019229890160032788</v>
      </c>
      <c r="U237" s="120">
        <v>0.0002739134582045956</v>
      </c>
      <c r="V237" s="120">
        <v>5.2712490403732406E-05</v>
      </c>
      <c r="W237" s="120">
        <v>8.417003300308975E-05</v>
      </c>
      <c r="X237" s="120">
        <v>67.5</v>
      </c>
    </row>
    <row r="238" spans="1:24" s="120" customFormat="1" ht="12.75" hidden="1">
      <c r="A238" s="120">
        <v>3153</v>
      </c>
      <c r="B238" s="120">
        <v>86.05999755859375</v>
      </c>
      <c r="C238" s="120">
        <v>108.95999908447266</v>
      </c>
      <c r="D238" s="120">
        <v>9.78050708770752</v>
      </c>
      <c r="E238" s="120">
        <v>10.041833877563477</v>
      </c>
      <c r="F238" s="120">
        <v>19.434115361879215</v>
      </c>
      <c r="G238" s="120" t="s">
        <v>57</v>
      </c>
      <c r="H238" s="120">
        <v>28.659791693399242</v>
      </c>
      <c r="I238" s="120">
        <v>47.21978925199299</v>
      </c>
      <c r="J238" s="120" t="s">
        <v>60</v>
      </c>
      <c r="K238" s="120">
        <v>-2.2032198299606396</v>
      </c>
      <c r="L238" s="120">
        <v>-0.0024765117560033314</v>
      </c>
      <c r="M238" s="120">
        <v>0.5180312278918067</v>
      </c>
      <c r="N238" s="120">
        <v>-0.0009552278906109683</v>
      </c>
      <c r="O238" s="120">
        <v>-0.08904613753997709</v>
      </c>
      <c r="P238" s="120">
        <v>-0.00028302508357363516</v>
      </c>
      <c r="Q238" s="120">
        <v>0.010522706405701614</v>
      </c>
      <c r="R238" s="120">
        <v>-7.683176767959892E-05</v>
      </c>
      <c r="S238" s="120">
        <v>-0.0012112509313633505</v>
      </c>
      <c r="T238" s="120">
        <v>-2.0141037720706576E-05</v>
      </c>
      <c r="U238" s="120">
        <v>0.00021763199195888372</v>
      </c>
      <c r="V238" s="120">
        <v>-6.084349075564072E-06</v>
      </c>
      <c r="W238" s="120">
        <v>-7.671693973761065E-05</v>
      </c>
      <c r="X238" s="120">
        <v>67.5</v>
      </c>
    </row>
    <row r="239" spans="1:24" s="120" customFormat="1" ht="12.75" hidden="1">
      <c r="A239" s="120">
        <v>3154</v>
      </c>
      <c r="B239" s="120">
        <v>124.08000183105469</v>
      </c>
      <c r="C239" s="120">
        <v>127.4800033569336</v>
      </c>
      <c r="D239" s="120">
        <v>9.192142486572266</v>
      </c>
      <c r="E239" s="120">
        <v>9.114964485168457</v>
      </c>
      <c r="F239" s="120">
        <v>19.77338238059026</v>
      </c>
      <c r="G239" s="120" t="s">
        <v>58</v>
      </c>
      <c r="H239" s="120">
        <v>-5.378921123578664</v>
      </c>
      <c r="I239" s="120">
        <v>51.201080707476024</v>
      </c>
      <c r="J239" s="120" t="s">
        <v>61</v>
      </c>
      <c r="K239" s="120">
        <v>-1.3073384267485821</v>
      </c>
      <c r="L239" s="120">
        <v>-0.4553451650831357</v>
      </c>
      <c r="M239" s="120">
        <v>-0.3154049854571774</v>
      </c>
      <c r="N239" s="120">
        <v>-0.09231430807315294</v>
      </c>
      <c r="O239" s="120">
        <v>-0.05154758605399744</v>
      </c>
      <c r="P239" s="120">
        <v>-0.013059685122691907</v>
      </c>
      <c r="Q239" s="120">
        <v>-0.006791762614550156</v>
      </c>
      <c r="R239" s="120">
        <v>-0.0014189909637751974</v>
      </c>
      <c r="S239" s="120">
        <v>-0.000595921868148204</v>
      </c>
      <c r="T239" s="120">
        <v>-0.00019124122504372758</v>
      </c>
      <c r="U239" s="120">
        <v>-0.00016632768459161907</v>
      </c>
      <c r="V239" s="120">
        <v>-5.236016941235259E-05</v>
      </c>
      <c r="W239" s="120">
        <v>-3.46281043812253E-05</v>
      </c>
      <c r="X239" s="120">
        <v>67.5</v>
      </c>
    </row>
    <row r="240" s="120" customFormat="1" ht="12.75" hidden="1">
      <c r="A240" s="120" t="s">
        <v>133</v>
      </c>
    </row>
    <row r="241" spans="1:24" s="120" customFormat="1" ht="12.75" hidden="1">
      <c r="A241" s="120">
        <v>1805</v>
      </c>
      <c r="B241" s="120">
        <v>179.04</v>
      </c>
      <c r="C241" s="120">
        <v>176.54</v>
      </c>
      <c r="D241" s="120">
        <v>8.673877845435698</v>
      </c>
      <c r="E241" s="120">
        <v>9.127410499427329</v>
      </c>
      <c r="F241" s="120">
        <v>33.41818365711293</v>
      </c>
      <c r="G241" s="120" t="s">
        <v>59</v>
      </c>
      <c r="H241" s="120">
        <v>-19.625062017028867</v>
      </c>
      <c r="I241" s="120">
        <v>91.91493798297113</v>
      </c>
      <c r="J241" s="120" t="s">
        <v>73</v>
      </c>
      <c r="K241" s="120">
        <v>2.877964410714538</v>
      </c>
      <c r="M241" s="120" t="s">
        <v>68</v>
      </c>
      <c r="N241" s="120">
        <v>1.671440333466125</v>
      </c>
      <c r="X241" s="120">
        <v>67.5</v>
      </c>
    </row>
    <row r="242" spans="1:24" s="120" customFormat="1" ht="12.75" hidden="1">
      <c r="A242" s="120">
        <v>3156</v>
      </c>
      <c r="B242" s="120">
        <v>127.83999633789062</v>
      </c>
      <c r="C242" s="120">
        <v>137.0399932861328</v>
      </c>
      <c r="D242" s="120">
        <v>8.967748641967773</v>
      </c>
      <c r="E242" s="120">
        <v>9.342259407043457</v>
      </c>
      <c r="F242" s="120">
        <v>32.151936298967605</v>
      </c>
      <c r="G242" s="120" t="s">
        <v>56</v>
      </c>
      <c r="H242" s="120">
        <v>25.010728985039492</v>
      </c>
      <c r="I242" s="120">
        <v>85.35072532293012</v>
      </c>
      <c r="J242" s="120" t="s">
        <v>62</v>
      </c>
      <c r="K242" s="120">
        <v>1.522114375521711</v>
      </c>
      <c r="L242" s="120">
        <v>0.6517567283897899</v>
      </c>
      <c r="M242" s="120">
        <v>0.360340731418452</v>
      </c>
      <c r="N242" s="120">
        <v>0.04854625139902534</v>
      </c>
      <c r="O242" s="120">
        <v>0.06113076734127337</v>
      </c>
      <c r="P242" s="120">
        <v>0.01869696553305855</v>
      </c>
      <c r="Q242" s="120">
        <v>0.007441090046412412</v>
      </c>
      <c r="R242" s="120">
        <v>0.0007473102450227668</v>
      </c>
      <c r="S242" s="120">
        <v>0.000802057899638201</v>
      </c>
      <c r="T242" s="120">
        <v>0.0002751651259100606</v>
      </c>
      <c r="U242" s="120">
        <v>0.00016274790961468962</v>
      </c>
      <c r="V242" s="120">
        <v>2.772348339743111E-05</v>
      </c>
      <c r="W242" s="120">
        <v>5.001491517020146E-05</v>
      </c>
      <c r="X242" s="120">
        <v>67.5</v>
      </c>
    </row>
    <row r="243" spans="1:24" s="120" customFormat="1" ht="12.75" hidden="1">
      <c r="A243" s="120">
        <v>3153</v>
      </c>
      <c r="B243" s="120">
        <v>116.4800033569336</v>
      </c>
      <c r="C243" s="120">
        <v>120.58000183105469</v>
      </c>
      <c r="D243" s="120">
        <v>9.689937591552734</v>
      </c>
      <c r="E243" s="120">
        <v>9.942922592163086</v>
      </c>
      <c r="F243" s="120">
        <v>23.681454610190244</v>
      </c>
      <c r="G243" s="120" t="s">
        <v>57</v>
      </c>
      <c r="H243" s="120">
        <v>9.17185704965982</v>
      </c>
      <c r="I243" s="120">
        <v>58.151860406593414</v>
      </c>
      <c r="J243" s="120" t="s">
        <v>60</v>
      </c>
      <c r="K243" s="120">
        <v>-1.1116429909401022</v>
      </c>
      <c r="L243" s="120">
        <v>-0.0035455028262805165</v>
      </c>
      <c r="M243" s="120">
        <v>0.26035177161345524</v>
      </c>
      <c r="N243" s="120">
        <v>-0.0005020846748763583</v>
      </c>
      <c r="O243" s="120">
        <v>-0.04509312502128525</v>
      </c>
      <c r="P243" s="120">
        <v>-0.0004054901930170906</v>
      </c>
      <c r="Q243" s="120">
        <v>0.0052393889368678856</v>
      </c>
      <c r="R243" s="120">
        <v>-4.039467823696222E-05</v>
      </c>
      <c r="S243" s="120">
        <v>-0.0006268298714777913</v>
      </c>
      <c r="T243" s="120">
        <v>-2.887038860874842E-05</v>
      </c>
      <c r="U243" s="120">
        <v>0.00010507235338556433</v>
      </c>
      <c r="V243" s="120">
        <v>-3.1995723401474492E-06</v>
      </c>
      <c r="W243" s="120">
        <v>-4.010291565976535E-05</v>
      </c>
      <c r="X243" s="120">
        <v>67.5</v>
      </c>
    </row>
    <row r="244" spans="1:24" s="120" customFormat="1" ht="12.75" hidden="1">
      <c r="A244" s="120">
        <v>3154</v>
      </c>
      <c r="B244" s="120">
        <v>130.47999572753906</v>
      </c>
      <c r="C244" s="120">
        <v>135.77999877929688</v>
      </c>
      <c r="D244" s="120">
        <v>9.026541709899902</v>
      </c>
      <c r="E244" s="120">
        <v>9.053099632263184</v>
      </c>
      <c r="F244" s="120">
        <v>23.068386160557644</v>
      </c>
      <c r="G244" s="120" t="s">
        <v>58</v>
      </c>
      <c r="H244" s="120">
        <v>-2.134632343798046</v>
      </c>
      <c r="I244" s="120">
        <v>60.845363383741024</v>
      </c>
      <c r="J244" s="120" t="s">
        <v>61</v>
      </c>
      <c r="K244" s="120">
        <v>-1.0397509475175255</v>
      </c>
      <c r="L244" s="120">
        <v>-0.6517470846970251</v>
      </c>
      <c r="M244" s="120">
        <v>-0.2491232581211964</v>
      </c>
      <c r="N244" s="120">
        <v>-0.04854365494971123</v>
      </c>
      <c r="O244" s="120">
        <v>-0.04127445688979606</v>
      </c>
      <c r="P244" s="120">
        <v>-0.01869256798430185</v>
      </c>
      <c r="Q244" s="120">
        <v>-0.005283807779153617</v>
      </c>
      <c r="R244" s="120">
        <v>-0.0007462177110509506</v>
      </c>
      <c r="S244" s="120">
        <v>-0.0005003810414026276</v>
      </c>
      <c r="T244" s="120">
        <v>-0.00027364639076494205</v>
      </c>
      <c r="U244" s="120">
        <v>-0.0001242846838430636</v>
      </c>
      <c r="V244" s="120">
        <v>-2.7538232850489913E-05</v>
      </c>
      <c r="W244" s="120">
        <v>-2.9887253053236504E-05</v>
      </c>
      <c r="X244" s="120">
        <v>67.5</v>
      </c>
    </row>
    <row r="245" s="120" customFormat="1" ht="12.75" hidden="1">
      <c r="A245" s="120" t="s">
        <v>139</v>
      </c>
    </row>
    <row r="246" spans="1:24" s="120" customFormat="1" ht="12.75" hidden="1">
      <c r="A246" s="120">
        <v>1805</v>
      </c>
      <c r="B246" s="120">
        <v>178.26</v>
      </c>
      <c r="C246" s="120">
        <v>186.56</v>
      </c>
      <c r="D246" s="120">
        <v>8.540839878346489</v>
      </c>
      <c r="E246" s="120">
        <v>9.076282934211306</v>
      </c>
      <c r="F246" s="120">
        <v>30.159509966871937</v>
      </c>
      <c r="G246" s="120" t="s">
        <v>59</v>
      </c>
      <c r="H246" s="120">
        <v>-26.51850601456509</v>
      </c>
      <c r="I246" s="120">
        <v>84.2414939854349</v>
      </c>
      <c r="J246" s="120" t="s">
        <v>73</v>
      </c>
      <c r="K246" s="120">
        <v>4.040027447036071</v>
      </c>
      <c r="M246" s="120" t="s">
        <v>68</v>
      </c>
      <c r="N246" s="120">
        <v>2.3096501684382056</v>
      </c>
      <c r="X246" s="120">
        <v>67.5</v>
      </c>
    </row>
    <row r="247" spans="1:24" s="120" customFormat="1" ht="12.75" hidden="1">
      <c r="A247" s="120">
        <v>3156</v>
      </c>
      <c r="B247" s="120">
        <v>141.25999450683594</v>
      </c>
      <c r="C247" s="120">
        <v>139.66000366210938</v>
      </c>
      <c r="D247" s="120">
        <v>8.936341285705566</v>
      </c>
      <c r="E247" s="120">
        <v>9.326024055480957</v>
      </c>
      <c r="F247" s="120">
        <v>36.41707081381805</v>
      </c>
      <c r="G247" s="120" t="s">
        <v>56</v>
      </c>
      <c r="H247" s="120">
        <v>23.307435017171017</v>
      </c>
      <c r="I247" s="120">
        <v>97.06742952400695</v>
      </c>
      <c r="J247" s="120" t="s">
        <v>62</v>
      </c>
      <c r="K247" s="120">
        <v>1.8262202781958319</v>
      </c>
      <c r="L247" s="120">
        <v>0.7128223291248936</v>
      </c>
      <c r="M247" s="120">
        <v>0.4323336063206709</v>
      </c>
      <c r="N247" s="120">
        <v>0.06355869324042131</v>
      </c>
      <c r="O247" s="120">
        <v>0.07334401492247201</v>
      </c>
      <c r="P247" s="120">
        <v>0.020448707873100817</v>
      </c>
      <c r="Q247" s="120">
        <v>0.008927710921260597</v>
      </c>
      <c r="R247" s="120">
        <v>0.0009783706394401659</v>
      </c>
      <c r="S247" s="120">
        <v>0.0009622757751061367</v>
      </c>
      <c r="T247" s="120">
        <v>0.0003009555433955857</v>
      </c>
      <c r="U247" s="120">
        <v>0.00019525919166969447</v>
      </c>
      <c r="V247" s="120">
        <v>3.62937595703141E-05</v>
      </c>
      <c r="W247" s="120">
        <v>6.000316730278238E-05</v>
      </c>
      <c r="X247" s="120">
        <v>67.5</v>
      </c>
    </row>
    <row r="248" spans="1:24" s="120" customFormat="1" ht="12.75" hidden="1">
      <c r="A248" s="120">
        <v>3153</v>
      </c>
      <c r="B248" s="120">
        <v>104.5999984741211</v>
      </c>
      <c r="C248" s="120">
        <v>118.9000015258789</v>
      </c>
      <c r="D248" s="120">
        <v>9.696881294250488</v>
      </c>
      <c r="E248" s="120">
        <v>9.952051162719727</v>
      </c>
      <c r="F248" s="120">
        <v>21.823650742991195</v>
      </c>
      <c r="G248" s="120" t="s">
        <v>57</v>
      </c>
      <c r="H248" s="120">
        <v>16.42475246149192</v>
      </c>
      <c r="I248" s="120">
        <v>53.524750935613014</v>
      </c>
      <c r="J248" s="120" t="s">
        <v>60</v>
      </c>
      <c r="K248" s="120">
        <v>-1.6547059663081347</v>
      </c>
      <c r="L248" s="120">
        <v>-0.0038777874694673918</v>
      </c>
      <c r="M248" s="120">
        <v>0.38962487876060714</v>
      </c>
      <c r="N248" s="120">
        <v>-0.0006575816956554374</v>
      </c>
      <c r="O248" s="120">
        <v>-0.06678649527009212</v>
      </c>
      <c r="P248" s="120">
        <v>-0.00044343299288517686</v>
      </c>
      <c r="Q248" s="120">
        <v>0.007941419424296244</v>
      </c>
      <c r="R248" s="120">
        <v>-5.2905170397519576E-05</v>
      </c>
      <c r="S248" s="120">
        <v>-0.0009010783657104547</v>
      </c>
      <c r="T248" s="120">
        <v>-3.156685771492757E-05</v>
      </c>
      <c r="U248" s="120">
        <v>0.000166069730571668</v>
      </c>
      <c r="V248" s="120">
        <v>-4.191314668117006E-06</v>
      </c>
      <c r="W248" s="120">
        <v>-5.68555298932653E-05</v>
      </c>
      <c r="X248" s="120">
        <v>67.5</v>
      </c>
    </row>
    <row r="249" spans="1:24" s="120" customFormat="1" ht="12.75" hidden="1">
      <c r="A249" s="120">
        <v>3154</v>
      </c>
      <c r="B249" s="120">
        <v>116</v>
      </c>
      <c r="C249" s="120">
        <v>118.4000015258789</v>
      </c>
      <c r="D249" s="120">
        <v>9.33280086517334</v>
      </c>
      <c r="E249" s="120">
        <v>9.270235061645508</v>
      </c>
      <c r="F249" s="120">
        <v>20.219979497106383</v>
      </c>
      <c r="G249" s="120" t="s">
        <v>58</v>
      </c>
      <c r="H249" s="120">
        <v>3.050890145904077</v>
      </c>
      <c r="I249" s="120">
        <v>51.55089014590407</v>
      </c>
      <c r="J249" s="120" t="s">
        <v>61</v>
      </c>
      <c r="K249" s="120">
        <v>-0.7726763032201283</v>
      </c>
      <c r="L249" s="120">
        <v>-0.7128117813724602</v>
      </c>
      <c r="M249" s="120">
        <v>-0.18736275244834302</v>
      </c>
      <c r="N249" s="120">
        <v>-0.0635552914614001</v>
      </c>
      <c r="O249" s="120">
        <v>-0.030313504820224296</v>
      </c>
      <c r="P249" s="120">
        <v>-0.020443899355559257</v>
      </c>
      <c r="Q249" s="120">
        <v>-0.004078955726776901</v>
      </c>
      <c r="R249" s="120">
        <v>-0.0009769391747001285</v>
      </c>
      <c r="S249" s="120">
        <v>-0.00033768690558665766</v>
      </c>
      <c r="T249" s="120">
        <v>-0.00029929546036406527</v>
      </c>
      <c r="U249" s="120">
        <v>-0.00010269857116511447</v>
      </c>
      <c r="V249" s="120">
        <v>-3.6050934316610904E-05</v>
      </c>
      <c r="W249" s="120">
        <v>-1.917886354614653E-05</v>
      </c>
      <c r="X249" s="120">
        <v>67.5</v>
      </c>
    </row>
    <row r="250" s="120" customFormat="1" ht="12.75" hidden="1">
      <c r="A250" s="120" t="s">
        <v>145</v>
      </c>
    </row>
    <row r="251" spans="1:24" s="120" customFormat="1" ht="12.75" hidden="1">
      <c r="A251" s="120">
        <v>1805</v>
      </c>
      <c r="B251" s="120">
        <v>172.88</v>
      </c>
      <c r="C251" s="120">
        <v>181.78</v>
      </c>
      <c r="D251" s="120">
        <v>8.764503628066482</v>
      </c>
      <c r="E251" s="120">
        <v>9.080601324410438</v>
      </c>
      <c r="F251" s="120">
        <v>31.638516214151466</v>
      </c>
      <c r="G251" s="120" t="s">
        <v>59</v>
      </c>
      <c r="H251" s="120">
        <v>-19.281974872220687</v>
      </c>
      <c r="I251" s="120">
        <v>86.09802512777931</v>
      </c>
      <c r="J251" s="120" t="s">
        <v>73</v>
      </c>
      <c r="K251" s="120">
        <v>3.646062748862087</v>
      </c>
      <c r="M251" s="120" t="s">
        <v>68</v>
      </c>
      <c r="N251" s="120">
        <v>1.9471510751620063</v>
      </c>
      <c r="X251" s="120">
        <v>67.5</v>
      </c>
    </row>
    <row r="252" spans="1:24" s="120" customFormat="1" ht="12.75" hidden="1">
      <c r="A252" s="120">
        <v>3156</v>
      </c>
      <c r="B252" s="120">
        <v>140.0399932861328</v>
      </c>
      <c r="C252" s="120">
        <v>151.5399932861328</v>
      </c>
      <c r="D252" s="120">
        <v>8.909760475158691</v>
      </c>
      <c r="E252" s="120">
        <v>8.90192985534668</v>
      </c>
      <c r="F252" s="120">
        <v>35.24368483792429</v>
      </c>
      <c r="G252" s="120" t="s">
        <v>56</v>
      </c>
      <c r="H252" s="120">
        <v>21.67527740726949</v>
      </c>
      <c r="I252" s="120">
        <v>94.2152706934023</v>
      </c>
      <c r="J252" s="120" t="s">
        <v>62</v>
      </c>
      <c r="K252" s="120">
        <v>1.8233000016774221</v>
      </c>
      <c r="L252" s="120">
        <v>0.3475259925153723</v>
      </c>
      <c r="M252" s="120">
        <v>0.4316424522912678</v>
      </c>
      <c r="N252" s="120">
        <v>0.09490102650630829</v>
      </c>
      <c r="O252" s="120">
        <v>0.0732267796232438</v>
      </c>
      <c r="P252" s="120">
        <v>0.00996953649990728</v>
      </c>
      <c r="Q252" s="120">
        <v>0.008913468786090775</v>
      </c>
      <c r="R252" s="120">
        <v>0.0014607969392157942</v>
      </c>
      <c r="S252" s="120">
        <v>0.0009607221131158348</v>
      </c>
      <c r="T252" s="120">
        <v>0.0001467618659215194</v>
      </c>
      <c r="U252" s="120">
        <v>0.00019494270691143014</v>
      </c>
      <c r="V252" s="120">
        <v>5.4193947112087624E-05</v>
      </c>
      <c r="W252" s="120">
        <v>5.990204893598797E-05</v>
      </c>
      <c r="X252" s="120">
        <v>67.5</v>
      </c>
    </row>
    <row r="253" spans="1:24" s="120" customFormat="1" ht="12.75" hidden="1">
      <c r="A253" s="120">
        <v>3153</v>
      </c>
      <c r="B253" s="120">
        <v>102.0999984741211</v>
      </c>
      <c r="C253" s="120">
        <v>109.30000305175781</v>
      </c>
      <c r="D253" s="120">
        <v>9.561720848083496</v>
      </c>
      <c r="E253" s="120">
        <v>9.989511489868164</v>
      </c>
      <c r="F253" s="120">
        <v>22.974853093166757</v>
      </c>
      <c r="G253" s="120" t="s">
        <v>57</v>
      </c>
      <c r="H253" s="120">
        <v>22.538702047058052</v>
      </c>
      <c r="I253" s="120">
        <v>57.138700521179146</v>
      </c>
      <c r="J253" s="120" t="s">
        <v>60</v>
      </c>
      <c r="K253" s="120">
        <v>-1.6118386186142166</v>
      </c>
      <c r="L253" s="120">
        <v>-0.0018898602038008275</v>
      </c>
      <c r="M253" s="120">
        <v>0.37926321749039615</v>
      </c>
      <c r="N253" s="120">
        <v>-0.0009818064014256059</v>
      </c>
      <c r="O253" s="120">
        <v>-0.0650995510185651</v>
      </c>
      <c r="P253" s="120">
        <v>-0.00021601449160983335</v>
      </c>
      <c r="Q253" s="120">
        <v>0.007717383933923514</v>
      </c>
      <c r="R253" s="120">
        <v>-7.89578723548556E-05</v>
      </c>
      <c r="S253" s="120">
        <v>-0.0008818307480638973</v>
      </c>
      <c r="T253" s="120">
        <v>-1.5374129734307077E-05</v>
      </c>
      <c r="U253" s="120">
        <v>0.0001605132133205973</v>
      </c>
      <c r="V253" s="120">
        <v>-6.24606763286577E-06</v>
      </c>
      <c r="W253" s="120">
        <v>-5.574274409772639E-05</v>
      </c>
      <c r="X253" s="120">
        <v>67.5</v>
      </c>
    </row>
    <row r="254" spans="1:24" s="120" customFormat="1" ht="12.75" hidden="1">
      <c r="A254" s="120">
        <v>3154</v>
      </c>
      <c r="B254" s="120">
        <v>114.76000213623047</v>
      </c>
      <c r="C254" s="120">
        <v>130.9600067138672</v>
      </c>
      <c r="D254" s="120">
        <v>9.09872817993164</v>
      </c>
      <c r="E254" s="120">
        <v>9.103965759277344</v>
      </c>
      <c r="F254" s="120">
        <v>17.82561256245093</v>
      </c>
      <c r="G254" s="120" t="s">
        <v>58</v>
      </c>
      <c r="H254" s="120">
        <v>-0.6468367352781286</v>
      </c>
      <c r="I254" s="120">
        <v>46.61316540095235</v>
      </c>
      <c r="J254" s="120" t="s">
        <v>61</v>
      </c>
      <c r="K254" s="120">
        <v>-0.8522905394645077</v>
      </c>
      <c r="L254" s="120">
        <v>-0.34752085390981174</v>
      </c>
      <c r="M254" s="120">
        <v>-0.20609371285619527</v>
      </c>
      <c r="N254" s="120">
        <v>-0.09489594769083214</v>
      </c>
      <c r="O254" s="120">
        <v>-0.03352923666253607</v>
      </c>
      <c r="P254" s="120">
        <v>-0.009967195982943149</v>
      </c>
      <c r="Q254" s="120">
        <v>-0.004460034867244177</v>
      </c>
      <c r="R254" s="120">
        <v>-0.0014586614932928844</v>
      </c>
      <c r="S254" s="120">
        <v>-0.0003812630462014673</v>
      </c>
      <c r="T254" s="120">
        <v>-0.00014595438131032154</v>
      </c>
      <c r="U254" s="120">
        <v>-0.00011062625062548298</v>
      </c>
      <c r="V254" s="120">
        <v>-5.3832801735683575E-05</v>
      </c>
      <c r="W254" s="120">
        <v>-2.1931756591410705E-05</v>
      </c>
      <c r="X254" s="120">
        <v>67.5</v>
      </c>
    </row>
    <row r="255" s="120" customFormat="1" ht="12.75" hidden="1">
      <c r="A255" s="120" t="s">
        <v>151</v>
      </c>
    </row>
    <row r="256" spans="1:24" s="120" customFormat="1" ht="12.75" hidden="1">
      <c r="A256" s="120">
        <v>1805</v>
      </c>
      <c r="B256" s="120">
        <v>185.62</v>
      </c>
      <c r="C256" s="120">
        <v>187.92</v>
      </c>
      <c r="D256" s="120">
        <v>8.38517750622267</v>
      </c>
      <c r="E256" s="120">
        <v>8.932861587213784</v>
      </c>
      <c r="F256" s="120">
        <v>34.21843198183262</v>
      </c>
      <c r="G256" s="120" t="s">
        <v>59</v>
      </c>
      <c r="H256" s="120">
        <v>-20.73677141547489</v>
      </c>
      <c r="I256" s="120">
        <v>97.38322858452511</v>
      </c>
      <c r="J256" s="120" t="s">
        <v>73</v>
      </c>
      <c r="K256" s="120">
        <v>5.005555530307179</v>
      </c>
      <c r="M256" s="120" t="s">
        <v>68</v>
      </c>
      <c r="N256" s="120">
        <v>2.6741423103794175</v>
      </c>
      <c r="X256" s="120">
        <v>67.5</v>
      </c>
    </row>
    <row r="257" spans="1:24" s="120" customFormat="1" ht="12.75" hidden="1">
      <c r="A257" s="120">
        <v>3156</v>
      </c>
      <c r="B257" s="120">
        <v>136.77999877929688</v>
      </c>
      <c r="C257" s="120">
        <v>167.5800018310547</v>
      </c>
      <c r="D257" s="120">
        <v>8.972844123840332</v>
      </c>
      <c r="E257" s="120">
        <v>8.852046012878418</v>
      </c>
      <c r="F257" s="120">
        <v>35.619100395823324</v>
      </c>
      <c r="G257" s="120" t="s">
        <v>56</v>
      </c>
      <c r="H257" s="120">
        <v>25.256474603449647</v>
      </c>
      <c r="I257" s="120">
        <v>94.53647338274652</v>
      </c>
      <c r="J257" s="120" t="s">
        <v>62</v>
      </c>
      <c r="K257" s="120">
        <v>2.1402722317678817</v>
      </c>
      <c r="L257" s="120">
        <v>0.37132519948256165</v>
      </c>
      <c r="M257" s="120">
        <v>0.5066814730749845</v>
      </c>
      <c r="N257" s="120">
        <v>0.15021167106772154</v>
      </c>
      <c r="O257" s="120">
        <v>0.08595688304112235</v>
      </c>
      <c r="P257" s="120">
        <v>0.01065228577411964</v>
      </c>
      <c r="Q257" s="120">
        <v>0.010463035410343427</v>
      </c>
      <c r="R257" s="120">
        <v>0.0023121655514462573</v>
      </c>
      <c r="S257" s="120">
        <v>0.001127725287920293</v>
      </c>
      <c r="T257" s="120">
        <v>0.00015682358575534923</v>
      </c>
      <c r="U257" s="120">
        <v>0.0002288285498339476</v>
      </c>
      <c r="V257" s="120">
        <v>8.578533642084605E-05</v>
      </c>
      <c r="W257" s="120">
        <v>7.031263157152484E-05</v>
      </c>
      <c r="X257" s="120">
        <v>67.5</v>
      </c>
    </row>
    <row r="258" spans="1:24" s="120" customFormat="1" ht="12.75" hidden="1">
      <c r="A258" s="120">
        <v>3153</v>
      </c>
      <c r="B258" s="120">
        <v>103.33999633789062</v>
      </c>
      <c r="C258" s="120">
        <v>126.54000091552734</v>
      </c>
      <c r="D258" s="120">
        <v>9.26972770690918</v>
      </c>
      <c r="E258" s="120">
        <v>9.720097541809082</v>
      </c>
      <c r="F258" s="120">
        <v>25.843854908448602</v>
      </c>
      <c r="G258" s="120" t="s">
        <v>57</v>
      </c>
      <c r="H258" s="120">
        <v>30.462005169203223</v>
      </c>
      <c r="I258" s="120">
        <v>66.30200150709385</v>
      </c>
      <c r="J258" s="120" t="s">
        <v>60</v>
      </c>
      <c r="K258" s="120">
        <v>-1.9724588848686488</v>
      </c>
      <c r="L258" s="120">
        <v>-0.002018836063267959</v>
      </c>
      <c r="M258" s="120">
        <v>0.46468772129436386</v>
      </c>
      <c r="N258" s="120">
        <v>-0.0015539468560515587</v>
      </c>
      <c r="O258" s="120">
        <v>-0.07957251592023593</v>
      </c>
      <c r="P258" s="120">
        <v>-0.00023075456053431325</v>
      </c>
      <c r="Q258" s="120">
        <v>0.009483029353533913</v>
      </c>
      <c r="R258" s="120">
        <v>-0.00012495773090124556</v>
      </c>
      <c r="S258" s="120">
        <v>-0.00107036405191687</v>
      </c>
      <c r="T258" s="120">
        <v>-1.6423255729008473E-05</v>
      </c>
      <c r="U258" s="120">
        <v>0.00019906906864533306</v>
      </c>
      <c r="V258" s="120">
        <v>-9.87883190271729E-06</v>
      </c>
      <c r="W258" s="120">
        <v>-6.743566856313706E-05</v>
      </c>
      <c r="X258" s="120">
        <v>67.5</v>
      </c>
    </row>
    <row r="259" spans="1:24" s="120" customFormat="1" ht="12.75" hidden="1">
      <c r="A259" s="120">
        <v>3154</v>
      </c>
      <c r="B259" s="120">
        <v>124.26000213623047</v>
      </c>
      <c r="C259" s="120">
        <v>137.05999755859375</v>
      </c>
      <c r="D259" s="120">
        <v>8.971068382263184</v>
      </c>
      <c r="E259" s="120">
        <v>9.02484130859375</v>
      </c>
      <c r="F259" s="120">
        <v>22.69597304863275</v>
      </c>
      <c r="G259" s="120" t="s">
        <v>58</v>
      </c>
      <c r="H259" s="120">
        <v>3.457513602820228</v>
      </c>
      <c r="I259" s="120">
        <v>60.21751573905069</v>
      </c>
      <c r="J259" s="120" t="s">
        <v>61</v>
      </c>
      <c r="K259" s="120">
        <v>-0.8307654142893743</v>
      </c>
      <c r="L259" s="120">
        <v>-0.3713197113966802</v>
      </c>
      <c r="M259" s="120">
        <v>-0.20196890066465137</v>
      </c>
      <c r="N259" s="120">
        <v>-0.1502036330257226</v>
      </c>
      <c r="O259" s="120">
        <v>-0.03250846739341902</v>
      </c>
      <c r="P259" s="120">
        <v>-0.010649786126786975</v>
      </c>
      <c r="Q259" s="120">
        <v>-0.004421228819922648</v>
      </c>
      <c r="R259" s="120">
        <v>-0.002308786500043429</v>
      </c>
      <c r="S259" s="120">
        <v>-0.00035508466790190764</v>
      </c>
      <c r="T259" s="120">
        <v>-0.0001559612571135055</v>
      </c>
      <c r="U259" s="120">
        <v>-0.00011284507577996972</v>
      </c>
      <c r="V259" s="120">
        <v>-8.521462682588941E-05</v>
      </c>
      <c r="W259" s="120">
        <v>-1.990720382062035E-05</v>
      </c>
      <c r="X259" s="120">
        <v>67.5</v>
      </c>
    </row>
    <row r="260" spans="1:14" s="120" customFormat="1" ht="12.75">
      <c r="A260" s="120" t="s">
        <v>157</v>
      </c>
      <c r="E260" s="121" t="s">
        <v>106</v>
      </c>
      <c r="F260" s="121">
        <f>MIN(F231:F259)</f>
        <v>17.82561256245093</v>
      </c>
      <c r="G260" s="121"/>
      <c r="H260" s="121"/>
      <c r="I260" s="122"/>
      <c r="J260" s="122" t="s">
        <v>158</v>
      </c>
      <c r="K260" s="121">
        <f>AVERAGE(K258,K253,K248,K243,K238,K233)</f>
        <v>-1.724124245194071</v>
      </c>
      <c r="L260" s="121">
        <f>AVERAGE(L258,L253,L248,L243,L238,L233)</f>
        <v>-0.003017215024168787</v>
      </c>
      <c r="M260" s="122" t="s">
        <v>108</v>
      </c>
      <c r="N260" s="121" t="e">
        <f>Mittelwert(K256,K251,K246,K241,K236,K231)</f>
        <v>#NAME?</v>
      </c>
    </row>
    <row r="261" spans="5:14" s="120" customFormat="1" ht="12.75">
      <c r="E261" s="121" t="s">
        <v>107</v>
      </c>
      <c r="F261" s="121">
        <f>MAX(F231:F259)</f>
        <v>36.41707081381805</v>
      </c>
      <c r="G261" s="121"/>
      <c r="H261" s="121"/>
      <c r="I261" s="122"/>
      <c r="J261" s="122" t="s">
        <v>159</v>
      </c>
      <c r="K261" s="121">
        <f>AVERAGE(K259,K254,K249,K244,K239,K234)</f>
        <v>-0.9321267550991562</v>
      </c>
      <c r="L261" s="121">
        <f>AVERAGE(L259,L254,L249,L244,L239,L234)</f>
        <v>-0.5546994477008901</v>
      </c>
      <c r="M261" s="121"/>
      <c r="N261" s="121"/>
    </row>
    <row r="262" spans="5:14" s="120" customFormat="1" ht="12.75">
      <c r="E262" s="121"/>
      <c r="F262" s="121"/>
      <c r="G262" s="121"/>
      <c r="H262" s="121"/>
      <c r="I262" s="121"/>
      <c r="J262" s="122" t="s">
        <v>112</v>
      </c>
      <c r="K262" s="121">
        <f>ABS(K260/$G$33)</f>
        <v>1.0775776532462944</v>
      </c>
      <c r="L262" s="121">
        <f>ABS(L260/$H$33)</f>
        <v>0.008381152844913297</v>
      </c>
      <c r="M262" s="122" t="s">
        <v>111</v>
      </c>
      <c r="N262" s="121">
        <f>K262+L262+L263+K263</f>
        <v>1.9622634353924209</v>
      </c>
    </row>
    <row r="263" spans="5:14" s="120" customFormat="1" ht="12.75">
      <c r="E263" s="121"/>
      <c r="F263" s="121"/>
      <c r="G263" s="121"/>
      <c r="H263" s="121"/>
      <c r="I263" s="121"/>
      <c r="J263" s="121"/>
      <c r="K263" s="121">
        <f>ABS(K261/$G$34)</f>
        <v>0.5296174744881569</v>
      </c>
      <c r="L263" s="121">
        <f>ABS(L261/$H$34)</f>
        <v>0.3466871548130563</v>
      </c>
      <c r="M263" s="121"/>
      <c r="N263" s="121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1">
    <mergeCell ref="A9:B9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2005-08-03T08:14:33Z</cp:lastPrinted>
  <dcterms:created xsi:type="dcterms:W3CDTF">2003-07-09T12:58:06Z</dcterms:created>
  <dcterms:modified xsi:type="dcterms:W3CDTF">2006-02-03T10:35:49Z</dcterms:modified>
  <cp:category/>
  <cp:version/>
  <cp:contentType/>
  <cp:contentStatus/>
</cp:coreProperties>
</file>