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<sst xmlns="http://schemas.openxmlformats.org/spreadsheetml/2006/main" count="711" uniqueCount="166">
  <si>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</si>
  <si>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</si>
  <si>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</si>
  <si>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</si>
  <si>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</si>
  <si>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</si>
  <si>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</si>
  <si>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</si>
  <si>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</si>
  <si>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</si>
  <si>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</si>
  <si>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</si>
  <si>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</si>
  <si>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</si>
  <si>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</si>
  <si>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</si>
  <si>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</si>
  <si>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</si>
  <si>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</si>
  <si>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</si>
  <si>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</si>
  <si>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</si>
  <si>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</si>
  <si>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</si>
  <si>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</si>
  <si>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</si>
  <si>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</si>
  <si>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</si>
  <si>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</si>
  <si>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</si>
  <si>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</si>
  <si>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</si>
  <si>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</si>
  <si>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</si>
  <si>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</si>
  <si>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</si>
  <si>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</si>
  <si>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</si>
  <si>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</si>
  <si>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</si>
  <si>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</si>
  <si>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</si>
  <si>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</si>
  <si>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</si>
  <si>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</si>
  <si>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</si>
  <si>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</si>
  <si>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</si>
  <si>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</si>
  <si>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</si>
  <si>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</si>
  <si>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</si>
  <si>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</si>
  <si>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</si>
  <si>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</si>
  <si>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</si>
  <si>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</si>
  <si>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</si>
  <si>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</si>
  <si>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</si>
  <si>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</si>
  <si>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</si>
  <si>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</si>
  <si>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</si>
  <si>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</si>
  <si>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</si>
  <si>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</si>
  <si>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</si>
  <si>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</si>
  <si>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</si>
  <si>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</si>
  <si>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</si>
  <si>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</si>
  <si>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</si>
  <si>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</si>
  <si>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</si>
  <si>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</si>
  <si>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</si>
  <si>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</si>
  <si>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</si>
  <si>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</si>
  <si>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</si>
  <si>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</si>
  <si>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</si>
  <si>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</si>
  <si>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</si>
  <si>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</si>
  <si>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</si>
  <si>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</si>
  <si>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</si>
  <si>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</si>
  <si>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</si>
  <si>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</si>
  <si>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</si>
  <si>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</si>
  <si>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</si>
  <si>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</si>
  <si>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</si>
  <si>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</si>
  <si>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</si>
  <si>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</si>
  <si>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</si>
  <si>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</si>
  <si>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</si>
  <si>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</si>
  <si>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</si>
  <si>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</si>
  <si>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</si>
  <si>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</si>
  <si>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</si>
  <si>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</si>
  <si>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</si>
  <si>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</si>
  <si>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</si>
  <si>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</si>
  <si>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</si>
  <si>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</si>
  <si>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</si>
  <si>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</si>
  <si>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</si>
  <si>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</si>
  <si>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</si>
  <si>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</si>
  <si>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</si>
  <si>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</si>
  <si>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</si>
  <si>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</si>
  <si>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</si>
  <si>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</si>
  <si>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</si>
  <si>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</si>
  <si>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</si>
  <si>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</si>
  <si>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</si>
  <si>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</si>
  <si>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</si>
  <si>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</si>
  <si>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</si>
  <si>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</si>
  <si>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</si>
  <si>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</si>
  <si>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</si>
  <si>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</si>
  <si>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</si>
  <si>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</si>
  <si>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</si>
  <si>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</si>
  <si>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</si>
  <si>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</si>
  <si>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</si>
  <si>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</si>
  <si>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</si>
  <si>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</si>
  <si>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</si>
  <si>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</si>
  <si>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</si>
  <si>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</si>
  <si>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</si>
  <si>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Cas 1</t>
  </si>
  <si>
    <t>Mittelwert Normal</t>
  </si>
  <si>
    <t>Mittelwert skew</t>
  </si>
  <si>
    <t>OK</t>
  </si>
  <si>
    <t>Macro date :10/11/2004</t>
  </si>
  <si>
    <t>made with heads -1 mm</t>
  </si>
  <si>
    <t>AP  808 extra</t>
  </si>
  <si>
    <t>4E14455C-5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</si>
</sst>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1" y="270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7" y="277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3" y="184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70"/>
            <a:ext cx="67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285750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150.0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110.4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115.2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295275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19.42276507082368</v>
      </c>
      <c r="C41" s="2">
        <f aca="true" t="shared" si="0" ref="C41:C55">($B$41*H41+$B$42*J41+$B$43*L41+$B$44*N41+$B$45*P41+$B$46*R41+$B$47*T41+$B$48*V41)/100</f>
        <v>-1.3258644909750617E-08</v>
      </c>
      <c r="D41" s="2">
        <f aca="true" t="shared" si="1" ref="D41:D55">($B$41*I41+$B$42*K41+$B$43*M41+$B$44*O41+$B$45*Q41+$B$46*S41+$B$47*U41+$B$48*W41)/100</f>
        <v>-6.586529583888232E-08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-0.41913637749146915</v>
      </c>
      <c r="C42" s="2">
        <f t="shared" si="0"/>
        <v>-1.2513811382795298E-10</v>
      </c>
      <c r="D42" s="2">
        <f t="shared" si="1"/>
        <v>-4.664232081766418E-08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-1.2131470349251146</v>
      </c>
      <c r="C43" s="2">
        <f t="shared" si="0"/>
        <v>0.15554579578660424</v>
      </c>
      <c r="D43" s="2">
        <f t="shared" si="1"/>
        <v>-0.7943139252841447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3.705298451934013</v>
      </c>
      <c r="C44" s="2">
        <f t="shared" si="0"/>
        <v>-0.0015866443244264513</v>
      </c>
      <c r="D44" s="2">
        <f t="shared" si="1"/>
        <v>-0.2918261561630573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19.42276507082368</v>
      </c>
      <c r="C45" s="2">
        <f t="shared" si="0"/>
        <v>-0.03895800320823245</v>
      </c>
      <c r="D45" s="2">
        <f t="shared" si="1"/>
        <v>-0.1876122685252305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-0.41913637749146915</v>
      </c>
      <c r="C46" s="2">
        <f t="shared" si="0"/>
        <v>-0.00086839412771146</v>
      </c>
      <c r="D46" s="2">
        <f t="shared" si="1"/>
        <v>-0.08399595291334355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-1.2131470349251146</v>
      </c>
      <c r="C47" s="2">
        <f t="shared" si="0"/>
        <v>0.005902608495835936</v>
      </c>
      <c r="D47" s="2">
        <f t="shared" si="1"/>
        <v>-0.031966747118594555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3.705298451934013</v>
      </c>
      <c r="C48" s="2">
        <f t="shared" si="0"/>
        <v>-0.0001816158048763774</v>
      </c>
      <c r="D48" s="2">
        <f t="shared" si="1"/>
        <v>-0.008369883625503454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-0.0009058620205966593</v>
      </c>
      <c r="D49" s="2">
        <f t="shared" si="1"/>
        <v>-0.0038518441581781387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-6.981395533024883E-05</v>
      </c>
      <c r="D50" s="2">
        <f t="shared" si="1"/>
        <v>-0.0012911554274250645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4.895155594717455E-05</v>
      </c>
      <c r="D51" s="2">
        <f t="shared" si="1"/>
        <v>-0.0004236975901564029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-1.2942332139453865E-05</v>
      </c>
      <c r="D52" s="2">
        <f t="shared" si="1"/>
        <v>-0.0001225179980471324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-2.6430809880559127E-05</v>
      </c>
      <c r="D53" s="2">
        <f t="shared" si="1"/>
        <v>-8.241800045595702E-05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-5.50860258107604E-06</v>
      </c>
      <c r="D54" s="2">
        <f t="shared" si="1"/>
        <v>-4.7670550501604184E-05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2.171763693783552E-06</v>
      </c>
      <c r="D55" s="2">
        <f t="shared" si="1"/>
        <v>-2.650525834705774E-05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162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12" sqref="F12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4.0039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3352</v>
      </c>
      <c r="B3" s="31">
        <v>146.44333333333333</v>
      </c>
      <c r="C3" s="31">
        <v>142.04333333333332</v>
      </c>
      <c r="D3" s="31">
        <v>9.005111999425369</v>
      </c>
      <c r="E3" s="31">
        <v>9.830690111515006</v>
      </c>
      <c r="F3" s="32" t="s">
        <v>69</v>
      </c>
      <c r="H3" s="34">
        <v>0.0625</v>
      </c>
      <c r="I3" s="33" t="s">
        <v>163</v>
      </c>
    </row>
    <row r="4" spans="1:9" ht="16.5" customHeight="1">
      <c r="A4" s="35">
        <v>3353</v>
      </c>
      <c r="B4" s="36">
        <v>104.03333333333335</v>
      </c>
      <c r="C4" s="36">
        <v>110.4</v>
      </c>
      <c r="D4" s="36">
        <v>9.668446613774782</v>
      </c>
      <c r="E4" s="36">
        <v>10.189449724165266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3351</v>
      </c>
      <c r="B5" s="41">
        <v>115.27666666666669</v>
      </c>
      <c r="C5" s="41">
        <v>137.59333333333333</v>
      </c>
      <c r="D5" s="41">
        <v>9.32245932101897</v>
      </c>
      <c r="E5" s="41">
        <v>9.442230462651318</v>
      </c>
      <c r="F5" s="37" t="s">
        <v>71</v>
      </c>
      <c r="I5" s="42">
        <v>5068</v>
      </c>
    </row>
    <row r="6" spans="1:6" s="33" customFormat="1" ht="13.5" thickBot="1">
      <c r="A6" s="43">
        <v>3350</v>
      </c>
      <c r="B6" s="44">
        <v>141.6966666666667</v>
      </c>
      <c r="C6" s="44">
        <v>150.03</v>
      </c>
      <c r="D6" s="44">
        <v>9.226853269405506</v>
      </c>
      <c r="E6" s="44">
        <v>9.443387876532052</v>
      </c>
      <c r="F6" s="45" t="s">
        <v>72</v>
      </c>
    </row>
    <row r="7" spans="1:6" s="33" customFormat="1" ht="12.75">
      <c r="A7" s="46" t="s">
        <v>158</v>
      </c>
      <c r="B7" s="46"/>
      <c r="C7" s="46"/>
      <c r="D7" s="46"/>
      <c r="E7" s="46"/>
      <c r="F7" s="46"/>
    </row>
    <row r="8" ht="12.75"/>
    <row r="9" spans="1:3" ht="24" customHeight="1">
      <c r="A9" s="120" t="s">
        <v>115</v>
      </c>
      <c r="B9" s="121"/>
      <c r="C9" s="47" t="s">
        <v>161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19" t="s">
        <v>164</v>
      </c>
      <c r="B13" s="119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5086</v>
      </c>
      <c r="K15" s="42">
        <v>5048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19.42276507082368</v>
      </c>
      <c r="C19" s="62">
        <v>55.956098404157025</v>
      </c>
      <c r="D19" s="63">
        <v>22.748624667741634</v>
      </c>
      <c r="K19" s="64" t="s">
        <v>93</v>
      </c>
    </row>
    <row r="20" spans="1:11" ht="12.75">
      <c r="A20" s="61" t="s">
        <v>57</v>
      </c>
      <c r="B20" s="62">
        <v>-0.41913637749146915</v>
      </c>
      <c r="C20" s="62">
        <v>47.35753028917522</v>
      </c>
      <c r="D20" s="63">
        <v>18.55518497304181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-1.2131470349251146</v>
      </c>
      <c r="C21" s="62">
        <v>72.98351963174157</v>
      </c>
      <c r="D21" s="63">
        <v>28.27106642668647</v>
      </c>
      <c r="F21" s="39" t="s">
        <v>96</v>
      </c>
    </row>
    <row r="22" spans="1:11" ht="16.5" thickBot="1">
      <c r="A22" s="67" t="s">
        <v>59</v>
      </c>
      <c r="B22" s="68">
        <v>3.705298451934013</v>
      </c>
      <c r="C22" s="68">
        <v>82.64863178526734</v>
      </c>
      <c r="D22" s="69">
        <v>31.23935260154801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12.924310746343801</v>
      </c>
      <c r="I23" s="42">
        <v>5732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0.15554579578660424</v>
      </c>
      <c r="C27" s="78">
        <v>-0.0015866443244264513</v>
      </c>
      <c r="D27" s="78">
        <v>-0.03895800320823245</v>
      </c>
      <c r="E27" s="78">
        <v>-0.00086839412771146</v>
      </c>
      <c r="F27" s="78">
        <v>0.005902608495835936</v>
      </c>
      <c r="G27" s="78">
        <v>-0.0001816158048763774</v>
      </c>
      <c r="H27" s="78">
        <v>-0.0009058620205966593</v>
      </c>
      <c r="I27" s="79">
        <v>-6.981395533024883E-05</v>
      </c>
    </row>
    <row r="28" spans="1:9" ht="13.5" thickBot="1">
      <c r="A28" s="80" t="s">
        <v>61</v>
      </c>
      <c r="B28" s="81">
        <v>-0.7943139252841447</v>
      </c>
      <c r="C28" s="81">
        <v>-0.2918261561630573</v>
      </c>
      <c r="D28" s="81">
        <v>-0.1876122685252305</v>
      </c>
      <c r="E28" s="81">
        <v>-0.08399595291334355</v>
      </c>
      <c r="F28" s="81">
        <v>-0.031966747118594555</v>
      </c>
      <c r="G28" s="81">
        <v>-0.008369883625503454</v>
      </c>
      <c r="H28" s="81">
        <v>-0.0038518441581781387</v>
      </c>
      <c r="I28" s="82">
        <v>-0.0012911554274250645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159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160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3352</v>
      </c>
      <c r="B39" s="89">
        <v>146.44333333333333</v>
      </c>
      <c r="C39" s="89">
        <v>142.04333333333332</v>
      </c>
      <c r="D39" s="89">
        <v>9.005111999425369</v>
      </c>
      <c r="E39" s="89">
        <v>9.830690111515006</v>
      </c>
      <c r="F39" s="90">
        <f>I39*D39/(23678+B39)*1000</f>
        <v>31.23935260154801</v>
      </c>
      <c r="G39" s="91" t="s">
        <v>59</v>
      </c>
      <c r="H39" s="92">
        <f>I39-B39+X39</f>
        <v>3.705298451934013</v>
      </c>
      <c r="I39" s="92">
        <f>(B39+C42-2*X39)*(23678+B39)*E42/((23678+C42)*D39+E42*(23678+B39))</f>
        <v>82.64863178526734</v>
      </c>
      <c r="J39" s="39" t="s">
        <v>73</v>
      </c>
      <c r="K39" s="39">
        <f>(K40*K40+L40*L40+M40*M40+N40*N40+O40*O40+P40*P40+Q40*Q40+R40*R40+S40*S40+T40*T40+U40*U40+V40*V40+W40*W40)</f>
        <v>0.7852106313634505</v>
      </c>
      <c r="M39" s="39" t="s">
        <v>68</v>
      </c>
      <c r="N39" s="39">
        <f>(K44*K44+L44*L44+M44*M44+N44*N44+O44*O44+P44*P44+Q44*Q44+R44*R44+S44*S44+T44*T44+U44*U44+V44*V44+W44*W44)</f>
        <v>0.45101773385659105</v>
      </c>
      <c r="X39" s="28">
        <f>(1-$H$2)*1000</f>
        <v>67.5</v>
      </c>
    </row>
    <row r="40" spans="1:24" ht="12.75">
      <c r="A40" s="86">
        <v>3353</v>
      </c>
      <c r="B40" s="89">
        <v>104.03333333333335</v>
      </c>
      <c r="C40" s="89">
        <v>110.4</v>
      </c>
      <c r="D40" s="89">
        <v>9.668446613774782</v>
      </c>
      <c r="E40" s="89">
        <v>10.189449724165266</v>
      </c>
      <c r="F40" s="90">
        <f>I40*D40/(23678+B40)*1000</f>
        <v>22.748624667741634</v>
      </c>
      <c r="G40" s="91" t="s">
        <v>56</v>
      </c>
      <c r="H40" s="92">
        <f>I40-B40+X40</f>
        <v>19.42276507082368</v>
      </c>
      <c r="I40" s="92">
        <f>(B40+C39-2*X40)*(23678+B40)*E39/((23678+C39)*D40+E39*(23678+B40))</f>
        <v>55.956098404157025</v>
      </c>
      <c r="J40" s="39" t="s">
        <v>62</v>
      </c>
      <c r="K40" s="73">
        <f aca="true" t="shared" si="0" ref="K40:W40">SQRT(K41*K41+K42*K42)</f>
        <v>0.8094004611360149</v>
      </c>
      <c r="L40" s="73">
        <f t="shared" si="0"/>
        <v>0.2918304693843968</v>
      </c>
      <c r="M40" s="73">
        <f t="shared" si="0"/>
        <v>0.19161442877600798</v>
      </c>
      <c r="N40" s="73">
        <f t="shared" si="0"/>
        <v>0.0840004417499198</v>
      </c>
      <c r="O40" s="73">
        <f t="shared" si="0"/>
        <v>0.03250713319256695</v>
      </c>
      <c r="P40" s="73">
        <f t="shared" si="0"/>
        <v>0.008371853809345438</v>
      </c>
      <c r="Q40" s="73">
        <f t="shared" si="0"/>
        <v>0.003956929291666774</v>
      </c>
      <c r="R40" s="73">
        <f t="shared" si="0"/>
        <v>0.0012930415020903448</v>
      </c>
      <c r="S40" s="73">
        <f t="shared" si="0"/>
        <v>0.0004265160052495012</v>
      </c>
      <c r="T40" s="73">
        <f t="shared" si="0"/>
        <v>0.00012319969077349618</v>
      </c>
      <c r="U40" s="73">
        <f t="shared" si="0"/>
        <v>8.655238015271673E-05</v>
      </c>
      <c r="V40" s="73">
        <f t="shared" si="0"/>
        <v>4.798777018701986E-05</v>
      </c>
      <c r="W40" s="73">
        <f t="shared" si="0"/>
        <v>2.6594083507162085E-05</v>
      </c>
      <c r="X40" s="28">
        <f>(1-$H$2)*1000</f>
        <v>67.5</v>
      </c>
    </row>
    <row r="41" spans="1:24" ht="12.75">
      <c r="A41" s="86">
        <v>3351</v>
      </c>
      <c r="B41" s="89">
        <v>115.27666666666669</v>
      </c>
      <c r="C41" s="89">
        <v>137.59333333333333</v>
      </c>
      <c r="D41" s="89">
        <v>9.32245932101897</v>
      </c>
      <c r="E41" s="89">
        <v>9.442230462651318</v>
      </c>
      <c r="F41" s="90">
        <f>I41*D41/(23678+B41)*1000</f>
        <v>18.55518497304181</v>
      </c>
      <c r="G41" s="91" t="s">
        <v>57</v>
      </c>
      <c r="H41" s="92">
        <f>I41-B41+X41</f>
        <v>-0.41913637749146915</v>
      </c>
      <c r="I41" s="92">
        <f>(B41+C40-2*X41)*(23678+B41)*E40/((23678+C40)*D41+E40*(23678+B41))</f>
        <v>47.35753028917522</v>
      </c>
      <c r="J41" s="39" t="s">
        <v>60</v>
      </c>
      <c r="K41" s="73">
        <f>'calcul config'!C43</f>
        <v>0.15554579578660424</v>
      </c>
      <c r="L41" s="73">
        <f>'calcul config'!C44</f>
        <v>-0.0015866443244264513</v>
      </c>
      <c r="M41" s="73">
        <f>'calcul config'!C45</f>
        <v>-0.03895800320823245</v>
      </c>
      <c r="N41" s="73">
        <f>'calcul config'!C46</f>
        <v>-0.00086839412771146</v>
      </c>
      <c r="O41" s="73">
        <f>'calcul config'!C47</f>
        <v>0.005902608495835936</v>
      </c>
      <c r="P41" s="73">
        <f>'calcul config'!C48</f>
        <v>-0.0001816158048763774</v>
      </c>
      <c r="Q41" s="73">
        <f>'calcul config'!C49</f>
        <v>-0.0009058620205966593</v>
      </c>
      <c r="R41" s="73">
        <f>'calcul config'!C50</f>
        <v>-6.981395533024883E-05</v>
      </c>
      <c r="S41" s="73">
        <f>'calcul config'!C51</f>
        <v>4.895155594717455E-05</v>
      </c>
      <c r="T41" s="73">
        <f>'calcul config'!C52</f>
        <v>-1.2942332139453865E-05</v>
      </c>
      <c r="U41" s="73">
        <f>'calcul config'!C53</f>
        <v>-2.6430809880559127E-05</v>
      </c>
      <c r="V41" s="73">
        <f>'calcul config'!C54</f>
        <v>-5.50860258107604E-06</v>
      </c>
      <c r="W41" s="73">
        <f>'calcul config'!C55</f>
        <v>2.171763693783552E-06</v>
      </c>
      <c r="X41" s="28">
        <f>(1-$H$2)*1000</f>
        <v>67.5</v>
      </c>
    </row>
    <row r="42" spans="1:24" ht="12.75">
      <c r="A42" s="86">
        <v>3350</v>
      </c>
      <c r="B42" s="89">
        <v>141.6966666666667</v>
      </c>
      <c r="C42" s="89">
        <v>150.03</v>
      </c>
      <c r="D42" s="89">
        <v>9.226853269405506</v>
      </c>
      <c r="E42" s="89">
        <v>9.443387876532052</v>
      </c>
      <c r="F42" s="90">
        <f>I42*D42/(23678+B42)*1000</f>
        <v>28.27106642668647</v>
      </c>
      <c r="G42" s="91" t="s">
        <v>58</v>
      </c>
      <c r="H42" s="92">
        <f>I42-B42+X42</f>
        <v>-1.2131470349251146</v>
      </c>
      <c r="I42" s="92">
        <f>(B42+C41-2*X42)*(23678+B42)*E41/((23678+C41)*D42+E41*(23678+B42))</f>
        <v>72.98351963174157</v>
      </c>
      <c r="J42" s="39" t="s">
        <v>61</v>
      </c>
      <c r="K42" s="73">
        <f>'calcul config'!D43</f>
        <v>-0.7943139252841447</v>
      </c>
      <c r="L42" s="73">
        <f>'calcul config'!D44</f>
        <v>-0.2918261561630573</v>
      </c>
      <c r="M42" s="73">
        <f>'calcul config'!D45</f>
        <v>-0.1876122685252305</v>
      </c>
      <c r="N42" s="73">
        <f>'calcul config'!D46</f>
        <v>-0.08399595291334355</v>
      </c>
      <c r="O42" s="73">
        <f>'calcul config'!D47</f>
        <v>-0.031966747118594555</v>
      </c>
      <c r="P42" s="73">
        <f>'calcul config'!D48</f>
        <v>-0.008369883625503454</v>
      </c>
      <c r="Q42" s="73">
        <f>'calcul config'!D49</f>
        <v>-0.0038518441581781387</v>
      </c>
      <c r="R42" s="73">
        <f>'calcul config'!D50</f>
        <v>-0.0012911554274250645</v>
      </c>
      <c r="S42" s="73">
        <f>'calcul config'!D51</f>
        <v>-0.0004236975901564029</v>
      </c>
      <c r="T42" s="73">
        <f>'calcul config'!D52</f>
        <v>-0.0001225179980471324</v>
      </c>
      <c r="U42" s="73">
        <f>'calcul config'!D53</f>
        <v>-8.241800045595702E-05</v>
      </c>
      <c r="V42" s="73">
        <f>'calcul config'!D54</f>
        <v>-4.7670550501604184E-05</v>
      </c>
      <c r="W42" s="73">
        <f>'calcul config'!D55</f>
        <v>-2.650525834705774E-05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0</v>
      </c>
      <c r="J44" s="39" t="s">
        <v>67</v>
      </c>
      <c r="K44" s="73">
        <f>K40/(K43*1.5)</f>
        <v>0.53960030742401</v>
      </c>
      <c r="L44" s="73">
        <f>L40/(L43*1.5)</f>
        <v>0.27793378036609223</v>
      </c>
      <c r="M44" s="73">
        <f aca="true" t="shared" si="1" ref="M44:W44">M40/(M43*1.5)</f>
        <v>0.21290492086223112</v>
      </c>
      <c r="N44" s="73">
        <f t="shared" si="1"/>
        <v>0.11200058899989307</v>
      </c>
      <c r="O44" s="73">
        <f t="shared" si="1"/>
        <v>0.14447614752251978</v>
      </c>
      <c r="P44" s="73">
        <f t="shared" si="1"/>
        <v>0.05581235872896958</v>
      </c>
      <c r="Q44" s="73">
        <f t="shared" si="1"/>
        <v>0.02637952861111182</v>
      </c>
      <c r="R44" s="73">
        <f t="shared" si="1"/>
        <v>0.0028734255602007666</v>
      </c>
      <c r="S44" s="73">
        <f t="shared" si="1"/>
        <v>0.005686880069993348</v>
      </c>
      <c r="T44" s="73">
        <f t="shared" si="1"/>
        <v>0.0016426625436466156</v>
      </c>
      <c r="U44" s="73">
        <f t="shared" si="1"/>
        <v>0.0011540317353695563</v>
      </c>
      <c r="V44" s="73">
        <f t="shared" si="1"/>
        <v>0.0006398369358269313</v>
      </c>
      <c r="W44" s="73">
        <f t="shared" si="1"/>
        <v>0.0003545877800954944</v>
      </c>
      <c r="X44" s="73"/>
      <c r="Y44" s="73"/>
    </row>
    <row r="45" s="101" customFormat="1" ht="12.75"/>
    <row r="46" spans="1:24" s="101" customFormat="1" ht="12.75">
      <c r="A46" s="101">
        <v>3352</v>
      </c>
      <c r="B46" s="101">
        <v>156.14</v>
      </c>
      <c r="C46" s="101">
        <v>150.14</v>
      </c>
      <c r="D46" s="101">
        <v>8.738161260250402</v>
      </c>
      <c r="E46" s="101">
        <v>9.818238031329388</v>
      </c>
      <c r="F46" s="101">
        <v>25.87457284726149</v>
      </c>
      <c r="G46" s="101" t="s">
        <v>59</v>
      </c>
      <c r="H46" s="101">
        <v>-18.064718391594795</v>
      </c>
      <c r="I46" s="101">
        <v>70.57528160840519</v>
      </c>
      <c r="J46" s="101" t="s">
        <v>73</v>
      </c>
      <c r="K46" s="101">
        <v>1.8047423012184527</v>
      </c>
      <c r="M46" s="101" t="s">
        <v>68</v>
      </c>
      <c r="N46" s="101">
        <v>1.2269164418414655</v>
      </c>
      <c r="X46" s="101">
        <v>67.5</v>
      </c>
    </row>
    <row r="47" spans="1:24" s="101" customFormat="1" ht="12.75">
      <c r="A47" s="101">
        <v>3350</v>
      </c>
      <c r="B47" s="101">
        <v>134.5800018310547</v>
      </c>
      <c r="C47" s="101">
        <v>137.0800018310547</v>
      </c>
      <c r="D47" s="101">
        <v>9.134376525878906</v>
      </c>
      <c r="E47" s="101">
        <v>9.671224594116211</v>
      </c>
      <c r="F47" s="101">
        <v>29.742670321024747</v>
      </c>
      <c r="G47" s="101" t="s">
        <v>56</v>
      </c>
      <c r="H47" s="101">
        <v>10.45673146222724</v>
      </c>
      <c r="I47" s="101">
        <v>77.53673329328193</v>
      </c>
      <c r="J47" s="101" t="s">
        <v>62</v>
      </c>
      <c r="K47" s="101">
        <v>1.0316329353837717</v>
      </c>
      <c r="L47" s="101">
        <v>0.8201694172491574</v>
      </c>
      <c r="M47" s="101">
        <v>0.2442248001916733</v>
      </c>
      <c r="N47" s="101">
        <v>0.07651618791982343</v>
      </c>
      <c r="O47" s="101">
        <v>0.04143203268474172</v>
      </c>
      <c r="P47" s="101">
        <v>0.023528062827403357</v>
      </c>
      <c r="Q47" s="101">
        <v>0.005043211643257005</v>
      </c>
      <c r="R47" s="101">
        <v>0.001177790152195016</v>
      </c>
      <c r="S47" s="101">
        <v>0.0005435660354414719</v>
      </c>
      <c r="T47" s="101">
        <v>0.0003462354842176809</v>
      </c>
      <c r="U47" s="101">
        <v>0.00011030981328187592</v>
      </c>
      <c r="V47" s="101">
        <v>4.370702642002587E-05</v>
      </c>
      <c r="W47" s="101">
        <v>3.38957711878733E-05</v>
      </c>
      <c r="X47" s="101">
        <v>67.5</v>
      </c>
    </row>
    <row r="48" spans="1:24" s="101" customFormat="1" ht="12.75">
      <c r="A48" s="101">
        <v>3351</v>
      </c>
      <c r="B48" s="101">
        <v>127.23999786376953</v>
      </c>
      <c r="C48" s="101">
        <v>146.63999938964844</v>
      </c>
      <c r="D48" s="101">
        <v>9.097212791442871</v>
      </c>
      <c r="E48" s="101">
        <v>9.212221145629883</v>
      </c>
      <c r="F48" s="101">
        <v>25.46055300041444</v>
      </c>
      <c r="G48" s="101" t="s">
        <v>57</v>
      </c>
      <c r="H48" s="101">
        <v>6.884207653694915</v>
      </c>
      <c r="I48" s="101">
        <v>66.62420551746445</v>
      </c>
      <c r="J48" s="101" t="s">
        <v>60</v>
      </c>
      <c r="K48" s="101">
        <v>-0.9581067968418349</v>
      </c>
      <c r="L48" s="101">
        <v>-0.004461994488980057</v>
      </c>
      <c r="M48" s="101">
        <v>0.22783332278408552</v>
      </c>
      <c r="N48" s="101">
        <v>-0.000791467410551623</v>
      </c>
      <c r="O48" s="101">
        <v>-0.03831110114025427</v>
      </c>
      <c r="P48" s="101">
        <v>-0.0005104258610813051</v>
      </c>
      <c r="Q48" s="101">
        <v>0.004750792001699382</v>
      </c>
      <c r="R48" s="101">
        <v>-6.366409012704701E-05</v>
      </c>
      <c r="S48" s="101">
        <v>-0.0004875123130032049</v>
      </c>
      <c r="T48" s="101">
        <v>-3.634261728598736E-05</v>
      </c>
      <c r="U48" s="101">
        <v>0.00010651963867907838</v>
      </c>
      <c r="V48" s="101">
        <v>-5.0327246647198855E-06</v>
      </c>
      <c r="W48" s="101">
        <v>-2.9885319692996935E-05</v>
      </c>
      <c r="X48" s="101">
        <v>67.5</v>
      </c>
    </row>
    <row r="49" spans="1:24" s="101" customFormat="1" ht="12.75">
      <c r="A49" s="101">
        <v>3353</v>
      </c>
      <c r="B49" s="101">
        <v>103.33999633789062</v>
      </c>
      <c r="C49" s="101">
        <v>109.63999938964844</v>
      </c>
      <c r="D49" s="101">
        <v>9.63630485534668</v>
      </c>
      <c r="E49" s="101">
        <v>10.223368644714355</v>
      </c>
      <c r="F49" s="101">
        <v>22.749894101899773</v>
      </c>
      <c r="G49" s="101" t="s">
        <v>58</v>
      </c>
      <c r="H49" s="101">
        <v>20.304238889139917</v>
      </c>
      <c r="I49" s="101">
        <v>56.14423522703054</v>
      </c>
      <c r="J49" s="101" t="s">
        <v>61</v>
      </c>
      <c r="K49" s="101">
        <v>0.38248905763958296</v>
      </c>
      <c r="L49" s="101">
        <v>-0.8201572797921157</v>
      </c>
      <c r="M49" s="101">
        <v>0.08796436811473979</v>
      </c>
      <c r="N49" s="101">
        <v>-0.07651209442382144</v>
      </c>
      <c r="O49" s="101">
        <v>0.015775704796005607</v>
      </c>
      <c r="P49" s="101">
        <v>-0.023522525498988815</v>
      </c>
      <c r="Q49" s="101">
        <v>0.0016923235610462296</v>
      </c>
      <c r="R49" s="101">
        <v>-0.0011760682489702094</v>
      </c>
      <c r="S49" s="101">
        <v>0.00024040752807644086</v>
      </c>
      <c r="T49" s="101">
        <v>-0.00034432284951808846</v>
      </c>
      <c r="U49" s="101">
        <v>2.8667428938796017E-05</v>
      </c>
      <c r="V49" s="101">
        <v>-4.3416308467325494E-05</v>
      </c>
      <c r="W49" s="101">
        <v>1.5993466518176453E-05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6" customFormat="1" ht="12.75">
      <c r="A55" s="116" t="s">
        <v>116</v>
      </c>
    </row>
    <row r="56" spans="1:24" s="116" customFormat="1" ht="12.75">
      <c r="A56" s="116">
        <v>3352</v>
      </c>
      <c r="B56" s="116">
        <v>156.14</v>
      </c>
      <c r="C56" s="116">
        <v>160.24</v>
      </c>
      <c r="D56" s="116">
        <v>8.941082278024613</v>
      </c>
      <c r="E56" s="116">
        <v>9.71151256140765</v>
      </c>
      <c r="F56" s="116">
        <v>35.53311595884953</v>
      </c>
      <c r="G56" s="116" t="s">
        <v>59</v>
      </c>
      <c r="H56" s="116">
        <v>6.080217761664898</v>
      </c>
      <c r="I56" s="116">
        <v>94.72021776166488</v>
      </c>
      <c r="J56" s="116" t="s">
        <v>73</v>
      </c>
      <c r="K56" s="116">
        <v>2.335472864905684</v>
      </c>
      <c r="M56" s="116" t="s">
        <v>68</v>
      </c>
      <c r="N56" s="116">
        <v>1.261192264510292</v>
      </c>
      <c r="X56" s="116">
        <v>67.5</v>
      </c>
    </row>
    <row r="57" spans="1:24" s="116" customFormat="1" ht="12.75">
      <c r="A57" s="116">
        <v>3353</v>
      </c>
      <c r="B57" s="116">
        <v>100.66000366210938</v>
      </c>
      <c r="C57" s="116">
        <v>111.16000366210938</v>
      </c>
      <c r="D57" s="116">
        <v>9.954106330871582</v>
      </c>
      <c r="E57" s="116">
        <v>10.223033905029297</v>
      </c>
      <c r="F57" s="116">
        <v>25.99378067308113</v>
      </c>
      <c r="G57" s="116" t="s">
        <v>56</v>
      </c>
      <c r="H57" s="116">
        <v>28.934698995224885</v>
      </c>
      <c r="I57" s="116">
        <v>62.09470265733426</v>
      </c>
      <c r="J57" s="116" t="s">
        <v>62</v>
      </c>
      <c r="K57" s="116">
        <v>1.4513957766252288</v>
      </c>
      <c r="L57" s="116">
        <v>0.31179932951906064</v>
      </c>
      <c r="M57" s="116">
        <v>0.34359802107816373</v>
      </c>
      <c r="N57" s="116">
        <v>0.10056602330414252</v>
      </c>
      <c r="O57" s="116">
        <v>0.0582909495693864</v>
      </c>
      <c r="P57" s="116">
        <v>0.008944784214765016</v>
      </c>
      <c r="Q57" s="116">
        <v>0.0070954281923843576</v>
      </c>
      <c r="R57" s="116">
        <v>0.0015480609790610334</v>
      </c>
      <c r="S57" s="116">
        <v>0.000764806665216317</v>
      </c>
      <c r="T57" s="116">
        <v>0.00013163490973111772</v>
      </c>
      <c r="U57" s="116">
        <v>0.00015520101689929416</v>
      </c>
      <c r="V57" s="116">
        <v>5.745117984435822E-05</v>
      </c>
      <c r="W57" s="116">
        <v>4.768859003741232E-05</v>
      </c>
      <c r="X57" s="116">
        <v>67.5</v>
      </c>
    </row>
    <row r="58" spans="1:24" s="116" customFormat="1" ht="12.75">
      <c r="A58" s="116">
        <v>3351</v>
      </c>
      <c r="B58" s="116">
        <v>118.18000030517578</v>
      </c>
      <c r="C58" s="116">
        <v>129.17999267578125</v>
      </c>
      <c r="D58" s="116">
        <v>9.265348434448242</v>
      </c>
      <c r="E58" s="116">
        <v>9.482011795043945</v>
      </c>
      <c r="F58" s="116">
        <v>19.271491444293634</v>
      </c>
      <c r="G58" s="116" t="s">
        <v>57</v>
      </c>
      <c r="H58" s="116">
        <v>-1.1850587466113183</v>
      </c>
      <c r="I58" s="116">
        <v>49.49494155856446</v>
      </c>
      <c r="J58" s="116" t="s">
        <v>60</v>
      </c>
      <c r="K58" s="116">
        <v>0.27389529423566045</v>
      </c>
      <c r="L58" s="116">
        <v>-0.0016948799720008074</v>
      </c>
      <c r="M58" s="116">
        <v>-0.06867159616424029</v>
      </c>
      <c r="N58" s="116">
        <v>-0.001039543054895678</v>
      </c>
      <c r="O58" s="116">
        <v>0.01038212194175864</v>
      </c>
      <c r="P58" s="116">
        <v>-0.00019402145751408316</v>
      </c>
      <c r="Q58" s="116">
        <v>-0.0016000057307704505</v>
      </c>
      <c r="R58" s="116">
        <v>-8.356986241803874E-05</v>
      </c>
      <c r="S58" s="116">
        <v>8.509424167399136E-05</v>
      </c>
      <c r="T58" s="116">
        <v>-1.3829750479392707E-05</v>
      </c>
      <c r="U58" s="116">
        <v>-4.68735220034876E-05</v>
      </c>
      <c r="V58" s="116">
        <v>-6.593744573717141E-06</v>
      </c>
      <c r="W58" s="116">
        <v>3.7266987457666646E-06</v>
      </c>
      <c r="X58" s="116">
        <v>67.5</v>
      </c>
    </row>
    <row r="59" spans="1:24" s="116" customFormat="1" ht="12.75">
      <c r="A59" s="116">
        <v>3350</v>
      </c>
      <c r="B59" s="116">
        <v>148</v>
      </c>
      <c r="C59" s="116">
        <v>165.1999969482422</v>
      </c>
      <c r="D59" s="116">
        <v>9.144798278808594</v>
      </c>
      <c r="E59" s="116">
        <v>9.247164726257324</v>
      </c>
      <c r="F59" s="116">
        <v>27.790216850415614</v>
      </c>
      <c r="G59" s="116" t="s">
        <v>58</v>
      </c>
      <c r="H59" s="116">
        <v>-8.094935777602927</v>
      </c>
      <c r="I59" s="116">
        <v>72.40506422239707</v>
      </c>
      <c r="J59" s="116" t="s">
        <v>61</v>
      </c>
      <c r="K59" s="116">
        <v>-1.4253178832110092</v>
      </c>
      <c r="L59" s="116">
        <v>-0.31179472296755806</v>
      </c>
      <c r="M59" s="116">
        <v>-0.33666572734551664</v>
      </c>
      <c r="N59" s="116">
        <v>-0.10056065032330666</v>
      </c>
      <c r="O59" s="116">
        <v>-0.057358925597392446</v>
      </c>
      <c r="P59" s="116">
        <v>-0.00894267970592336</v>
      </c>
      <c r="Q59" s="116">
        <v>-0.0069126755236148954</v>
      </c>
      <c r="R59" s="116">
        <v>-0.0015458036333851836</v>
      </c>
      <c r="S59" s="116">
        <v>-0.000760058027517131</v>
      </c>
      <c r="T59" s="116">
        <v>-0.0001309064072595274</v>
      </c>
      <c r="U59" s="116">
        <v>-0.0001479534676226399</v>
      </c>
      <c r="V59" s="116">
        <v>-5.707153929942111E-05</v>
      </c>
      <c r="W59" s="116">
        <v>-4.7542752720206294E-05</v>
      </c>
      <c r="X59" s="116">
        <v>67.5</v>
      </c>
    </row>
    <row r="60" s="116" customFormat="1" ht="12.75">
      <c r="A60" s="116" t="s">
        <v>122</v>
      </c>
    </row>
    <row r="61" spans="1:24" s="116" customFormat="1" ht="12.75">
      <c r="A61" s="116">
        <v>3352</v>
      </c>
      <c r="B61" s="116">
        <v>148.36</v>
      </c>
      <c r="C61" s="116">
        <v>135.86</v>
      </c>
      <c r="D61" s="116">
        <v>9.030770481509562</v>
      </c>
      <c r="E61" s="116">
        <v>9.815102531461651</v>
      </c>
      <c r="F61" s="116">
        <v>33.24523152297552</v>
      </c>
      <c r="G61" s="116" t="s">
        <v>59</v>
      </c>
      <c r="H61" s="116">
        <v>6.852654880511963</v>
      </c>
      <c r="I61" s="116">
        <v>87.71265488051198</v>
      </c>
      <c r="J61" s="116" t="s">
        <v>73</v>
      </c>
      <c r="K61" s="116">
        <v>1.9961339664836006</v>
      </c>
      <c r="M61" s="116" t="s">
        <v>68</v>
      </c>
      <c r="N61" s="116">
        <v>1.0381981458999412</v>
      </c>
      <c r="X61" s="116">
        <v>67.5</v>
      </c>
    </row>
    <row r="62" spans="1:24" s="116" customFormat="1" ht="12.75">
      <c r="A62" s="116">
        <v>3353</v>
      </c>
      <c r="B62" s="116">
        <v>95.31999969482422</v>
      </c>
      <c r="C62" s="116">
        <v>99.62000274658203</v>
      </c>
      <c r="D62" s="116">
        <v>9.855873107910156</v>
      </c>
      <c r="E62" s="116">
        <v>10.281030654907227</v>
      </c>
      <c r="F62" s="116">
        <v>19.87870433801029</v>
      </c>
      <c r="G62" s="116" t="s">
        <v>56</v>
      </c>
      <c r="H62" s="116">
        <v>20.129359457086267</v>
      </c>
      <c r="I62" s="116">
        <v>47.949359151910485</v>
      </c>
      <c r="J62" s="116" t="s">
        <v>62</v>
      </c>
      <c r="K62" s="116">
        <v>1.3704732296381024</v>
      </c>
      <c r="L62" s="116">
        <v>0.08122102840364882</v>
      </c>
      <c r="M62" s="116">
        <v>0.32444081157839266</v>
      </c>
      <c r="N62" s="116">
        <v>0.05474783944420003</v>
      </c>
      <c r="O62" s="116">
        <v>0.0550408855210434</v>
      </c>
      <c r="P62" s="116">
        <v>0.0023297788492498846</v>
      </c>
      <c r="Q62" s="116">
        <v>0.006699803202285373</v>
      </c>
      <c r="R62" s="116">
        <v>0.0008427730267289234</v>
      </c>
      <c r="S62" s="116">
        <v>0.0007221482913880785</v>
      </c>
      <c r="T62" s="116">
        <v>3.426709461220411E-05</v>
      </c>
      <c r="U62" s="116">
        <v>0.0001465495135883107</v>
      </c>
      <c r="V62" s="116">
        <v>3.127275839196806E-05</v>
      </c>
      <c r="W62" s="116">
        <v>4.502915582604714E-05</v>
      </c>
      <c r="X62" s="116">
        <v>67.5</v>
      </c>
    </row>
    <row r="63" spans="1:24" s="116" customFormat="1" ht="12.75">
      <c r="A63" s="116">
        <v>3351</v>
      </c>
      <c r="B63" s="116">
        <v>96.83999633789062</v>
      </c>
      <c r="C63" s="116">
        <v>127.73999786376953</v>
      </c>
      <c r="D63" s="116">
        <v>9.733363151550293</v>
      </c>
      <c r="E63" s="116">
        <v>9.833541870117188</v>
      </c>
      <c r="F63" s="116">
        <v>12.924310746343801</v>
      </c>
      <c r="G63" s="116" t="s">
        <v>57</v>
      </c>
      <c r="H63" s="116">
        <v>2.2290939418995492</v>
      </c>
      <c r="I63" s="116">
        <v>31.569090279790174</v>
      </c>
      <c r="J63" s="116" t="s">
        <v>60</v>
      </c>
      <c r="K63" s="116">
        <v>0.1725440918515529</v>
      </c>
      <c r="L63" s="116">
        <v>0.00044299897539441655</v>
      </c>
      <c r="M63" s="116">
        <v>-0.04450278073395921</v>
      </c>
      <c r="N63" s="116">
        <v>-0.0005658992277039541</v>
      </c>
      <c r="O63" s="116">
        <v>0.006340312336274974</v>
      </c>
      <c r="P63" s="116">
        <v>5.063765378828986E-05</v>
      </c>
      <c r="Q63" s="116">
        <v>-0.0010928099124867948</v>
      </c>
      <c r="R63" s="116">
        <v>-4.548410567464968E-05</v>
      </c>
      <c r="S63" s="116">
        <v>3.456775473353068E-05</v>
      </c>
      <c r="T63" s="116">
        <v>3.5972683206055804E-06</v>
      </c>
      <c r="U63" s="116">
        <v>-3.529551696552516E-05</v>
      </c>
      <c r="V63" s="116">
        <v>-3.5888484574875125E-06</v>
      </c>
      <c r="W63" s="116">
        <v>6.602252856859115E-07</v>
      </c>
      <c r="X63" s="116">
        <v>67.5</v>
      </c>
    </row>
    <row r="64" spans="1:24" s="116" customFormat="1" ht="12.75">
      <c r="A64" s="116">
        <v>3350</v>
      </c>
      <c r="B64" s="116">
        <v>162.83999633789062</v>
      </c>
      <c r="C64" s="116">
        <v>158.44000244140625</v>
      </c>
      <c r="D64" s="116">
        <v>9.270735740661621</v>
      </c>
      <c r="E64" s="116">
        <v>9.424104690551758</v>
      </c>
      <c r="F64" s="116">
        <v>31.162776240862218</v>
      </c>
      <c r="G64" s="116" t="s">
        <v>58</v>
      </c>
      <c r="H64" s="116">
        <v>-15.201075007030369</v>
      </c>
      <c r="I64" s="116">
        <v>80.13892133086026</v>
      </c>
      <c r="J64" s="116" t="s">
        <v>61</v>
      </c>
      <c r="K64" s="116">
        <v>-1.359568096684316</v>
      </c>
      <c r="L64" s="116">
        <v>0.08121982028331587</v>
      </c>
      <c r="M64" s="116">
        <v>-0.32137414756727284</v>
      </c>
      <c r="N64" s="116">
        <v>-0.05474491466677055</v>
      </c>
      <c r="O64" s="116">
        <v>-0.054674486905860256</v>
      </c>
      <c r="P64" s="116">
        <v>0.002329228480512578</v>
      </c>
      <c r="Q64" s="116">
        <v>-0.006610077869777628</v>
      </c>
      <c r="R64" s="116">
        <v>-0.0008415447526500346</v>
      </c>
      <c r="S64" s="116">
        <v>-0.0007213204732207479</v>
      </c>
      <c r="T64" s="116">
        <v>3.4077755703557056E-05</v>
      </c>
      <c r="U64" s="116">
        <v>-0.00014223567209074801</v>
      </c>
      <c r="V64" s="116">
        <v>-3.106614852522917E-05</v>
      </c>
      <c r="W64" s="116">
        <v>-4.5024315397111546E-05</v>
      </c>
      <c r="X64" s="116">
        <v>67.5</v>
      </c>
    </row>
    <row r="65" s="116" customFormat="1" ht="12.75">
      <c r="A65" s="116" t="s">
        <v>128</v>
      </c>
    </row>
    <row r="66" spans="1:24" s="116" customFormat="1" ht="12.75">
      <c r="A66" s="116">
        <v>3352</v>
      </c>
      <c r="B66" s="116">
        <v>137.64</v>
      </c>
      <c r="C66" s="116">
        <v>129.44</v>
      </c>
      <c r="D66" s="116">
        <v>9.204004762970484</v>
      </c>
      <c r="E66" s="116">
        <v>10.01059497421642</v>
      </c>
      <c r="F66" s="116">
        <v>29.926148026749452</v>
      </c>
      <c r="G66" s="116" t="s">
        <v>59</v>
      </c>
      <c r="H66" s="116">
        <v>7.294810861805402</v>
      </c>
      <c r="I66" s="116">
        <v>77.43481086180539</v>
      </c>
      <c r="J66" s="116" t="s">
        <v>73</v>
      </c>
      <c r="K66" s="116">
        <v>0.5890800070688259</v>
      </c>
      <c r="M66" s="116" t="s">
        <v>68</v>
      </c>
      <c r="N66" s="116">
        <v>0.34580023606227317</v>
      </c>
      <c r="X66" s="116">
        <v>67.5</v>
      </c>
    </row>
    <row r="67" spans="1:24" s="116" customFormat="1" ht="12.75">
      <c r="A67" s="116">
        <v>3353</v>
      </c>
      <c r="B67" s="116">
        <v>111.45999908447266</v>
      </c>
      <c r="C67" s="116">
        <v>120.26000213623047</v>
      </c>
      <c r="D67" s="116">
        <v>9.76684856414795</v>
      </c>
      <c r="E67" s="116">
        <v>10.208635330200195</v>
      </c>
      <c r="F67" s="116">
        <v>21.99852168792201</v>
      </c>
      <c r="G67" s="116" t="s">
        <v>56</v>
      </c>
      <c r="H67" s="116">
        <v>9.622581652455978</v>
      </c>
      <c r="I67" s="116">
        <v>53.582580736928634</v>
      </c>
      <c r="J67" s="116" t="s">
        <v>62</v>
      </c>
      <c r="K67" s="116">
        <v>0.6884088943129987</v>
      </c>
      <c r="L67" s="116">
        <v>0.28819290641853607</v>
      </c>
      <c r="M67" s="116">
        <v>0.16297154846233372</v>
      </c>
      <c r="N67" s="116">
        <v>0.06865117413393246</v>
      </c>
      <c r="O67" s="116">
        <v>0.027647727630975023</v>
      </c>
      <c r="P67" s="116">
        <v>0.008267225331755976</v>
      </c>
      <c r="Q67" s="116">
        <v>0.00336545442201134</v>
      </c>
      <c r="R67" s="116">
        <v>0.0010567360336700487</v>
      </c>
      <c r="S67" s="116">
        <v>0.0003627335101147863</v>
      </c>
      <c r="T67" s="116">
        <v>0.00012163293431860561</v>
      </c>
      <c r="U67" s="116">
        <v>7.362068055209493E-05</v>
      </c>
      <c r="V67" s="116">
        <v>3.9210880972354236E-05</v>
      </c>
      <c r="W67" s="116">
        <v>2.2614537585220037E-05</v>
      </c>
      <c r="X67" s="116">
        <v>67.5</v>
      </c>
    </row>
    <row r="68" spans="1:24" s="116" customFormat="1" ht="12.75">
      <c r="A68" s="116">
        <v>3351</v>
      </c>
      <c r="B68" s="116">
        <v>106.76000213623047</v>
      </c>
      <c r="C68" s="116">
        <v>126.26000213623047</v>
      </c>
      <c r="D68" s="116">
        <v>9.308929443359375</v>
      </c>
      <c r="E68" s="116">
        <v>9.451997756958008</v>
      </c>
      <c r="F68" s="116">
        <v>18.832488976048527</v>
      </c>
      <c r="G68" s="116" t="s">
        <v>57</v>
      </c>
      <c r="H68" s="116">
        <v>8.85790801268827</v>
      </c>
      <c r="I68" s="116">
        <v>48.11791014891874</v>
      </c>
      <c r="J68" s="116" t="s">
        <v>60</v>
      </c>
      <c r="K68" s="116">
        <v>-0.0627874264458659</v>
      </c>
      <c r="L68" s="116">
        <v>0.0015689964194916877</v>
      </c>
      <c r="M68" s="116">
        <v>0.013018813561916878</v>
      </c>
      <c r="N68" s="116">
        <v>-0.0007099666385365593</v>
      </c>
      <c r="O68" s="116">
        <v>-0.0028185406162884973</v>
      </c>
      <c r="P68" s="116">
        <v>0.00017948564764866788</v>
      </c>
      <c r="Q68" s="116">
        <v>0.0001807245179793077</v>
      </c>
      <c r="R68" s="116">
        <v>-5.706451935264271E-05</v>
      </c>
      <c r="S68" s="116">
        <v>-6.124023607568318E-05</v>
      </c>
      <c r="T68" s="116">
        <v>1.2776489181885306E-05</v>
      </c>
      <c r="U68" s="116">
        <v>-1.9013680525333132E-06</v>
      </c>
      <c r="V68" s="116">
        <v>-4.503504318394285E-06</v>
      </c>
      <c r="W68" s="116">
        <v>-4.553579689936776E-06</v>
      </c>
      <c r="X68" s="116">
        <v>67.5</v>
      </c>
    </row>
    <row r="69" spans="1:24" s="116" customFormat="1" ht="12.75">
      <c r="A69" s="116">
        <v>3350</v>
      </c>
      <c r="B69" s="116">
        <v>143.36000061035156</v>
      </c>
      <c r="C69" s="116">
        <v>149.9600067138672</v>
      </c>
      <c r="D69" s="116">
        <v>9.3629732131958</v>
      </c>
      <c r="E69" s="116">
        <v>9.486824989318848</v>
      </c>
      <c r="F69" s="116">
        <v>26.590839500399028</v>
      </c>
      <c r="G69" s="116" t="s">
        <v>58</v>
      </c>
      <c r="H69" s="116">
        <v>-8.207349466938666</v>
      </c>
      <c r="I69" s="116">
        <v>67.6526511434129</v>
      </c>
      <c r="J69" s="116" t="s">
        <v>61</v>
      </c>
      <c r="K69" s="116">
        <v>-0.6855396012263262</v>
      </c>
      <c r="L69" s="116">
        <v>0.2881886353765511</v>
      </c>
      <c r="M69" s="116">
        <v>-0.16245071899394856</v>
      </c>
      <c r="N69" s="116">
        <v>-0.06864750292137131</v>
      </c>
      <c r="O69" s="116">
        <v>-0.027503684697707538</v>
      </c>
      <c r="P69" s="116">
        <v>0.008265276739971617</v>
      </c>
      <c r="Q69" s="116">
        <v>-0.003360598475753512</v>
      </c>
      <c r="R69" s="116">
        <v>-0.0010551941458744728</v>
      </c>
      <c r="S69" s="116">
        <v>-0.0003575265484486269</v>
      </c>
      <c r="T69" s="116">
        <v>0.00012096004313466243</v>
      </c>
      <c r="U69" s="116">
        <v>-7.359612356967189E-05</v>
      </c>
      <c r="V69" s="116">
        <v>-3.8951400943770115E-05</v>
      </c>
      <c r="W69" s="116">
        <v>-2.215134808991825E-05</v>
      </c>
      <c r="X69" s="116">
        <v>67.5</v>
      </c>
    </row>
    <row r="70" s="116" customFormat="1" ht="12.75">
      <c r="A70" s="116" t="s">
        <v>134</v>
      </c>
    </row>
    <row r="71" spans="1:24" s="116" customFormat="1" ht="12.75">
      <c r="A71" s="116">
        <v>3352</v>
      </c>
      <c r="B71" s="116">
        <v>137.68</v>
      </c>
      <c r="C71" s="116">
        <v>131.68</v>
      </c>
      <c r="D71" s="116">
        <v>9.214766189643594</v>
      </c>
      <c r="E71" s="116">
        <v>9.918015184609377</v>
      </c>
      <c r="F71" s="116">
        <v>28.087923618540803</v>
      </c>
      <c r="G71" s="116" t="s">
        <v>59</v>
      </c>
      <c r="H71" s="116">
        <v>2.413594562976371</v>
      </c>
      <c r="I71" s="116">
        <v>72.59359456297638</v>
      </c>
      <c r="J71" s="116" t="s">
        <v>73</v>
      </c>
      <c r="K71" s="116">
        <v>0.16573536006208456</v>
      </c>
      <c r="M71" s="116" t="s">
        <v>68</v>
      </c>
      <c r="N71" s="116">
        <v>0.09855008860429662</v>
      </c>
      <c r="X71" s="116">
        <v>67.5</v>
      </c>
    </row>
    <row r="72" spans="1:24" s="116" customFormat="1" ht="12.75">
      <c r="A72" s="116">
        <v>3353</v>
      </c>
      <c r="B72" s="116">
        <v>112.54000091552734</v>
      </c>
      <c r="C72" s="116">
        <v>115.13999938964844</v>
      </c>
      <c r="D72" s="116">
        <v>9.353864669799805</v>
      </c>
      <c r="E72" s="116">
        <v>10.167603492736816</v>
      </c>
      <c r="F72" s="116">
        <v>22.09124006831447</v>
      </c>
      <c r="G72" s="116" t="s">
        <v>56</v>
      </c>
      <c r="H72" s="116">
        <v>11.146671552796015</v>
      </c>
      <c r="I72" s="116">
        <v>56.18667246832336</v>
      </c>
      <c r="J72" s="116" t="s">
        <v>62</v>
      </c>
      <c r="K72" s="116">
        <v>0.3739846539255643</v>
      </c>
      <c r="L72" s="116">
        <v>0.10694270926776217</v>
      </c>
      <c r="M72" s="116">
        <v>0.0885359495391726</v>
      </c>
      <c r="N72" s="116">
        <v>0.07972188484731606</v>
      </c>
      <c r="O72" s="116">
        <v>0.015019873812585783</v>
      </c>
      <c r="P72" s="116">
        <v>0.003067944195919338</v>
      </c>
      <c r="Q72" s="116">
        <v>0.0018283480319167243</v>
      </c>
      <c r="R72" s="116">
        <v>0.0012271486633154188</v>
      </c>
      <c r="S72" s="116">
        <v>0.00019706718546387293</v>
      </c>
      <c r="T72" s="116">
        <v>4.5157589659343923E-05</v>
      </c>
      <c r="U72" s="116">
        <v>3.9994712309166116E-05</v>
      </c>
      <c r="V72" s="116">
        <v>4.5539310522332205E-05</v>
      </c>
      <c r="W72" s="116">
        <v>1.2285252283559098E-05</v>
      </c>
      <c r="X72" s="116">
        <v>67.5</v>
      </c>
    </row>
    <row r="73" spans="1:24" s="116" customFormat="1" ht="12.75">
      <c r="A73" s="116">
        <v>3351</v>
      </c>
      <c r="B73" s="116">
        <v>108.05999755859375</v>
      </c>
      <c r="C73" s="116">
        <v>140.75999450683594</v>
      </c>
      <c r="D73" s="116">
        <v>9.490477561950684</v>
      </c>
      <c r="E73" s="116">
        <v>9.386167526245117</v>
      </c>
      <c r="F73" s="116">
        <v>18.199070327224344</v>
      </c>
      <c r="G73" s="116" t="s">
        <v>57</v>
      </c>
      <c r="H73" s="116">
        <v>5.052478302333434</v>
      </c>
      <c r="I73" s="116">
        <v>45.612475860927184</v>
      </c>
      <c r="J73" s="116" t="s">
        <v>60</v>
      </c>
      <c r="K73" s="116">
        <v>-0.1028963268688608</v>
      </c>
      <c r="L73" s="116">
        <v>-0.0005809198855450929</v>
      </c>
      <c r="M73" s="116">
        <v>0.02339052037298973</v>
      </c>
      <c r="N73" s="116">
        <v>-0.000824391682176906</v>
      </c>
      <c r="O73" s="116">
        <v>-0.004287985611286543</v>
      </c>
      <c r="P73" s="116">
        <v>-6.650594442643891E-05</v>
      </c>
      <c r="Q73" s="116">
        <v>0.0004365833634400422</v>
      </c>
      <c r="R73" s="116">
        <v>-6.627597262769271E-05</v>
      </c>
      <c r="S73" s="116">
        <v>-6.88693091931178E-05</v>
      </c>
      <c r="T73" s="116">
        <v>-4.740778740882732E-06</v>
      </c>
      <c r="U73" s="116">
        <v>6.433557147582044E-06</v>
      </c>
      <c r="V73" s="116">
        <v>-5.230913871197853E-06</v>
      </c>
      <c r="W73" s="116">
        <v>-4.673189567184165E-06</v>
      </c>
      <c r="X73" s="116">
        <v>67.5</v>
      </c>
    </row>
    <row r="74" spans="1:24" s="116" customFormat="1" ht="12.75">
      <c r="A74" s="116">
        <v>3350</v>
      </c>
      <c r="B74" s="116">
        <v>137.22000122070312</v>
      </c>
      <c r="C74" s="116">
        <v>139.1199951171875</v>
      </c>
      <c r="D74" s="116">
        <v>9.38000202178955</v>
      </c>
      <c r="E74" s="116">
        <v>9.666352272033691</v>
      </c>
      <c r="F74" s="116">
        <v>28.16462762432065</v>
      </c>
      <c r="G74" s="116" t="s">
        <v>58</v>
      </c>
      <c r="H74" s="116">
        <v>1.7881713327273872</v>
      </c>
      <c r="I74" s="116">
        <v>71.50817255343051</v>
      </c>
      <c r="J74" s="116" t="s">
        <v>61</v>
      </c>
      <c r="K74" s="116">
        <v>-0.35955092447207065</v>
      </c>
      <c r="L74" s="116">
        <v>-0.10694113145846028</v>
      </c>
      <c r="M74" s="116">
        <v>-0.0853902682832398</v>
      </c>
      <c r="N74" s="116">
        <v>-0.07971762227991425</v>
      </c>
      <c r="O74" s="116">
        <v>-0.014394783386470244</v>
      </c>
      <c r="P74" s="116">
        <v>-0.0030672232635775144</v>
      </c>
      <c r="Q74" s="116">
        <v>-0.001775458107807993</v>
      </c>
      <c r="R74" s="116">
        <v>-0.0012253576365000842</v>
      </c>
      <c r="S74" s="116">
        <v>-0.00018464152793430633</v>
      </c>
      <c r="T74" s="116">
        <v>-4.490804962110556E-05</v>
      </c>
      <c r="U74" s="116">
        <v>-3.9473869269704984E-05</v>
      </c>
      <c r="V74" s="116">
        <v>-4.523788614559158E-05</v>
      </c>
      <c r="W74" s="116">
        <v>-1.1361721829892472E-05</v>
      </c>
      <c r="X74" s="116">
        <v>67.5</v>
      </c>
    </row>
    <row r="75" s="116" customFormat="1" ht="12.75">
      <c r="A75" s="116" t="s">
        <v>140</v>
      </c>
    </row>
    <row r="76" spans="1:24" s="116" customFormat="1" ht="12.75">
      <c r="A76" s="116">
        <v>3352</v>
      </c>
      <c r="B76" s="116">
        <v>142.7</v>
      </c>
      <c r="C76" s="116">
        <v>144.9</v>
      </c>
      <c r="D76" s="116">
        <v>8.901887024153554</v>
      </c>
      <c r="E76" s="116">
        <v>9.710677386065555</v>
      </c>
      <c r="F76" s="116">
        <v>29.962402670527045</v>
      </c>
      <c r="G76" s="116" t="s">
        <v>59</v>
      </c>
      <c r="H76" s="116">
        <v>4.976866248388404</v>
      </c>
      <c r="I76" s="116">
        <v>80.1768662483884</v>
      </c>
      <c r="J76" s="116" t="s">
        <v>73</v>
      </c>
      <c r="K76" s="116">
        <v>1.273374130085512</v>
      </c>
      <c r="M76" s="116" t="s">
        <v>68</v>
      </c>
      <c r="N76" s="116">
        <v>1.0114363365663877</v>
      </c>
      <c r="X76" s="116">
        <v>67.5</v>
      </c>
    </row>
    <row r="77" spans="1:24" s="116" customFormat="1" ht="12.75">
      <c r="A77" s="116">
        <v>3353</v>
      </c>
      <c r="B77" s="116">
        <v>100.87999725341797</v>
      </c>
      <c r="C77" s="116">
        <v>106.58000183105469</v>
      </c>
      <c r="D77" s="116">
        <v>9.443682670593262</v>
      </c>
      <c r="E77" s="116">
        <v>10.033024787902832</v>
      </c>
      <c r="F77" s="116">
        <v>22.28419835684092</v>
      </c>
      <c r="G77" s="116" t="s">
        <v>56</v>
      </c>
      <c r="H77" s="116">
        <v>22.730875702145205</v>
      </c>
      <c r="I77" s="116">
        <v>56.110872955563174</v>
      </c>
      <c r="J77" s="116" t="s">
        <v>62</v>
      </c>
      <c r="K77" s="116">
        <v>0.6709137492567712</v>
      </c>
      <c r="L77" s="116">
        <v>0.8833413695359945</v>
      </c>
      <c r="M77" s="116">
        <v>0.1588292959387053</v>
      </c>
      <c r="N77" s="116">
        <v>0.12785561430453798</v>
      </c>
      <c r="O77" s="116">
        <v>0.02694530586181555</v>
      </c>
      <c r="P77" s="116">
        <v>0.0253404302714129</v>
      </c>
      <c r="Q77" s="116">
        <v>0.0032798348552318555</v>
      </c>
      <c r="R77" s="116">
        <v>0.0019681049638977594</v>
      </c>
      <c r="S77" s="116">
        <v>0.0003535334582236545</v>
      </c>
      <c r="T77" s="116">
        <v>0.00037286924335870126</v>
      </c>
      <c r="U77" s="116">
        <v>7.172526947508508E-05</v>
      </c>
      <c r="V77" s="116">
        <v>7.305244124677496E-05</v>
      </c>
      <c r="W77" s="116">
        <v>2.2039205683397604E-05</v>
      </c>
      <c r="X77" s="116">
        <v>67.5</v>
      </c>
    </row>
    <row r="78" spans="1:24" s="116" customFormat="1" ht="12.75">
      <c r="A78" s="116">
        <v>3351</v>
      </c>
      <c r="B78" s="116">
        <v>134.5800018310547</v>
      </c>
      <c r="C78" s="116">
        <v>154.97999572753906</v>
      </c>
      <c r="D78" s="116">
        <v>9.03942584991455</v>
      </c>
      <c r="E78" s="116">
        <v>9.287443161010742</v>
      </c>
      <c r="F78" s="116">
        <v>21.211081031148048</v>
      </c>
      <c r="G78" s="116" t="s">
        <v>57</v>
      </c>
      <c r="H78" s="116">
        <v>-11.20360300155285</v>
      </c>
      <c r="I78" s="116">
        <v>55.87639882950184</v>
      </c>
      <c r="J78" s="116" t="s">
        <v>60</v>
      </c>
      <c r="K78" s="116">
        <v>0.6213557549306674</v>
      </c>
      <c r="L78" s="116">
        <v>-0.004804665926810121</v>
      </c>
      <c r="M78" s="116">
        <v>-0.14776871873355565</v>
      </c>
      <c r="N78" s="116">
        <v>-0.0013216281119436115</v>
      </c>
      <c r="O78" s="116">
        <v>0.024843836349531787</v>
      </c>
      <c r="P78" s="116">
        <v>-0.0005499316909611727</v>
      </c>
      <c r="Q78" s="116">
        <v>-0.0030819078790840938</v>
      </c>
      <c r="R78" s="116">
        <v>-0.00010626102530585257</v>
      </c>
      <c r="S78" s="116">
        <v>0.0003159579515266952</v>
      </c>
      <c r="T78" s="116">
        <v>-3.9177451128058515E-05</v>
      </c>
      <c r="U78" s="116">
        <v>-6.912857068944472E-05</v>
      </c>
      <c r="V78" s="116">
        <v>-8.38050682015164E-06</v>
      </c>
      <c r="W78" s="116">
        <v>1.9356896550145304E-05</v>
      </c>
      <c r="X78" s="116">
        <v>67.5</v>
      </c>
    </row>
    <row r="79" spans="1:24" s="116" customFormat="1" ht="12.75">
      <c r="A79" s="116">
        <v>3350</v>
      </c>
      <c r="B79" s="116">
        <v>124.18000030517578</v>
      </c>
      <c r="C79" s="116">
        <v>150.3800048828125</v>
      </c>
      <c r="D79" s="116">
        <v>9.06823444366455</v>
      </c>
      <c r="E79" s="116">
        <v>9.164656639099121</v>
      </c>
      <c r="F79" s="116">
        <v>27.77147648058046</v>
      </c>
      <c r="G79" s="116" t="s">
        <v>58</v>
      </c>
      <c r="H79" s="116">
        <v>16.214198248197008</v>
      </c>
      <c r="I79" s="116">
        <v>72.89419855337279</v>
      </c>
      <c r="J79" s="116" t="s">
        <v>61</v>
      </c>
      <c r="K79" s="116">
        <v>-0.2530657716016094</v>
      </c>
      <c r="L79" s="116">
        <v>-0.8833283026819972</v>
      </c>
      <c r="M79" s="116">
        <v>-0.05823359006817407</v>
      </c>
      <c r="N79" s="116">
        <v>-0.1278487833666183</v>
      </c>
      <c r="O79" s="116">
        <v>-0.010432320136214876</v>
      </c>
      <c r="P79" s="116">
        <v>-0.025334462328528224</v>
      </c>
      <c r="Q79" s="116">
        <v>-0.001122123211787881</v>
      </c>
      <c r="R79" s="116">
        <v>-0.0019652342718922723</v>
      </c>
      <c r="S79" s="116">
        <v>-0.00015860794100747605</v>
      </c>
      <c r="T79" s="116">
        <v>-0.0003708053397215296</v>
      </c>
      <c r="U79" s="116">
        <v>-1.9124722107994516E-05</v>
      </c>
      <c r="V79" s="116">
        <v>-7.257014728902582E-05</v>
      </c>
      <c r="W79" s="116">
        <v>-1.0537416339031028E-05</v>
      </c>
      <c r="X79" s="116">
        <v>67.5</v>
      </c>
    </row>
    <row r="80" s="116" customFormat="1" ht="12.75">
      <c r="A80" s="116" t="s">
        <v>146</v>
      </c>
    </row>
    <row r="81" spans="1:24" s="116" customFormat="1" ht="12.75">
      <c r="A81" s="116">
        <v>3352</v>
      </c>
      <c r="B81" s="116">
        <v>156.14</v>
      </c>
      <c r="C81" s="116">
        <v>150.14</v>
      </c>
      <c r="D81" s="116">
        <v>8.738161260250402</v>
      </c>
      <c r="E81" s="116">
        <v>9.818238031329388</v>
      </c>
      <c r="F81" s="116">
        <v>30.485196871394127</v>
      </c>
      <c r="G81" s="116" t="s">
        <v>59</v>
      </c>
      <c r="H81" s="116">
        <v>-5.48881652784371</v>
      </c>
      <c r="I81" s="116">
        <v>83.15118347215628</v>
      </c>
      <c r="J81" s="116" t="s">
        <v>73</v>
      </c>
      <c r="K81" s="116">
        <v>1.1485913605460127</v>
      </c>
      <c r="M81" s="116" t="s">
        <v>68</v>
      </c>
      <c r="N81" s="116">
        <v>0.8815682682527554</v>
      </c>
      <c r="X81" s="116">
        <v>67.5</v>
      </c>
    </row>
    <row r="82" spans="1:24" s="116" customFormat="1" ht="12.75">
      <c r="A82" s="116">
        <v>3353</v>
      </c>
      <c r="B82" s="116">
        <v>103.33999633789062</v>
      </c>
      <c r="C82" s="116">
        <v>109.63999938964844</v>
      </c>
      <c r="D82" s="116">
        <v>9.63630485534668</v>
      </c>
      <c r="E82" s="116">
        <v>10.223368644714355</v>
      </c>
      <c r="F82" s="116">
        <v>24.205197969678256</v>
      </c>
      <c r="G82" s="116" t="s">
        <v>56</v>
      </c>
      <c r="H82" s="116">
        <v>23.895768692021043</v>
      </c>
      <c r="I82" s="116">
        <v>59.73576502991167</v>
      </c>
      <c r="J82" s="116" t="s">
        <v>62</v>
      </c>
      <c r="K82" s="116">
        <v>0.6760512865817349</v>
      </c>
      <c r="L82" s="116">
        <v>0.8118957347001753</v>
      </c>
      <c r="M82" s="116">
        <v>0.16004603034482223</v>
      </c>
      <c r="N82" s="116">
        <v>0.07392195073891332</v>
      </c>
      <c r="O82" s="116">
        <v>0.02715167280581846</v>
      </c>
      <c r="P82" s="116">
        <v>0.02329086688126286</v>
      </c>
      <c r="Q82" s="116">
        <v>0.0033050290082648516</v>
      </c>
      <c r="R82" s="116">
        <v>0.00113792574227193</v>
      </c>
      <c r="S82" s="116">
        <v>0.0003562719027654018</v>
      </c>
      <c r="T82" s="116">
        <v>0.00034272814587407214</v>
      </c>
      <c r="U82" s="116">
        <v>7.228474282397293E-05</v>
      </c>
      <c r="V82" s="116">
        <v>4.223478853840776E-05</v>
      </c>
      <c r="W82" s="116">
        <v>2.2216809766150705E-05</v>
      </c>
      <c r="X82" s="116">
        <v>67.5</v>
      </c>
    </row>
    <row r="83" spans="1:24" s="116" customFormat="1" ht="12.75">
      <c r="A83" s="116">
        <v>3351</v>
      </c>
      <c r="B83" s="116">
        <v>127.23999786376953</v>
      </c>
      <c r="C83" s="116">
        <v>146.63999938964844</v>
      </c>
      <c r="D83" s="116">
        <v>9.097212791442871</v>
      </c>
      <c r="E83" s="116">
        <v>9.212221145629883</v>
      </c>
      <c r="F83" s="116">
        <v>20.60866006111527</v>
      </c>
      <c r="G83" s="116" t="s">
        <v>57</v>
      </c>
      <c r="H83" s="116">
        <v>-5.812041022888849</v>
      </c>
      <c r="I83" s="116">
        <v>53.927956840880675</v>
      </c>
      <c r="J83" s="116" t="s">
        <v>60</v>
      </c>
      <c r="K83" s="116">
        <v>0.009802732572445204</v>
      </c>
      <c r="L83" s="116">
        <v>-0.00441646833073255</v>
      </c>
      <c r="M83" s="116">
        <v>-0.004139273569913081</v>
      </c>
      <c r="N83" s="116">
        <v>-0.0007640657907711791</v>
      </c>
      <c r="O83" s="116">
        <v>0.0001010461540497632</v>
      </c>
      <c r="P83" s="116">
        <v>-0.0005053604802585384</v>
      </c>
      <c r="Q83" s="116">
        <v>-0.00017214526727095693</v>
      </c>
      <c r="R83" s="116">
        <v>-6.144464991044442E-05</v>
      </c>
      <c r="S83" s="116">
        <v>-2.2738219072494376E-05</v>
      </c>
      <c r="T83" s="116">
        <v>-3.599486155074911E-05</v>
      </c>
      <c r="U83" s="116">
        <v>-9.465944304254284E-06</v>
      </c>
      <c r="V83" s="116">
        <v>-4.850247389640948E-06</v>
      </c>
      <c r="W83" s="116">
        <v>-2.1586314580676177E-06</v>
      </c>
      <c r="X83" s="116">
        <v>67.5</v>
      </c>
    </row>
    <row r="84" spans="1:24" s="116" customFormat="1" ht="12.75">
      <c r="A84" s="116">
        <v>3350</v>
      </c>
      <c r="B84" s="116">
        <v>134.5800018310547</v>
      </c>
      <c r="C84" s="116">
        <v>137.0800018310547</v>
      </c>
      <c r="D84" s="116">
        <v>9.134376525878906</v>
      </c>
      <c r="E84" s="116">
        <v>9.671224594116211</v>
      </c>
      <c r="F84" s="116">
        <v>28.15649317618256</v>
      </c>
      <c r="G84" s="116" t="s">
        <v>58</v>
      </c>
      <c r="H84" s="116">
        <v>6.321696076766585</v>
      </c>
      <c r="I84" s="116">
        <v>73.40169790782127</v>
      </c>
      <c r="J84" s="116" t="s">
        <v>61</v>
      </c>
      <c r="K84" s="116">
        <v>-0.6759802131149492</v>
      </c>
      <c r="L84" s="116">
        <v>-0.8118837224823645</v>
      </c>
      <c r="M84" s="116">
        <v>-0.15999249433473176</v>
      </c>
      <c r="N84" s="116">
        <v>-0.07391800189746542</v>
      </c>
      <c r="O84" s="116">
        <v>-0.02715148478129646</v>
      </c>
      <c r="P84" s="116">
        <v>-0.023285383631490807</v>
      </c>
      <c r="Q84" s="116">
        <v>-0.0033005427966363897</v>
      </c>
      <c r="R84" s="116">
        <v>-0.0011362656159201975</v>
      </c>
      <c r="S84" s="116">
        <v>-0.00035554555558112546</v>
      </c>
      <c r="T84" s="116">
        <v>-0.00034083273304690335</v>
      </c>
      <c r="U84" s="116">
        <v>-7.166226303680803E-05</v>
      </c>
      <c r="V84" s="116">
        <v>-4.19553627459387E-05</v>
      </c>
      <c r="W84" s="116">
        <v>-2.211169252711267E-05</v>
      </c>
      <c r="X84" s="116">
        <v>67.5</v>
      </c>
    </row>
    <row r="85" spans="1:14" s="116" customFormat="1" ht="12.75">
      <c r="A85" s="116" t="s">
        <v>152</v>
      </c>
      <c r="E85" s="117" t="s">
        <v>106</v>
      </c>
      <c r="F85" s="117">
        <f>MIN(F56:F84)</f>
        <v>12.924310746343801</v>
      </c>
      <c r="G85" s="117"/>
      <c r="H85" s="117"/>
      <c r="I85" s="118"/>
      <c r="J85" s="118" t="s">
        <v>159</v>
      </c>
      <c r="K85" s="117">
        <f>AVERAGE(K83,K78,K73,K68,K63,K58)</f>
        <v>0.1519856867125999</v>
      </c>
      <c r="L85" s="117">
        <f>AVERAGE(L83,L78,L73,L68,L63,L58)</f>
        <v>-0.0015808231200337445</v>
      </c>
      <c r="M85" s="118" t="s">
        <v>108</v>
      </c>
      <c r="N85" s="117" t="e">
        <f>Mittelwert(K81,K76,K71,K66,K61,K56)</f>
        <v>#NAME?</v>
      </c>
    </row>
    <row r="86" spans="5:14" s="116" customFormat="1" ht="12.75">
      <c r="E86" s="117" t="s">
        <v>107</v>
      </c>
      <c r="F86" s="117">
        <f>MAX(F56:F84)</f>
        <v>35.53311595884953</v>
      </c>
      <c r="G86" s="117"/>
      <c r="H86" s="117"/>
      <c r="I86" s="118"/>
      <c r="J86" s="118" t="s">
        <v>160</v>
      </c>
      <c r="K86" s="117">
        <f>AVERAGE(K84,K79,K74,K69,K64,K59)</f>
        <v>-0.7931704150517134</v>
      </c>
      <c r="L86" s="117">
        <f>AVERAGE(L84,L79,L74,L69,L64,L59)</f>
        <v>-0.2907565706550856</v>
      </c>
      <c r="M86" s="117"/>
      <c r="N86" s="117"/>
    </row>
    <row r="87" spans="5:14" s="116" customFormat="1" ht="12.75">
      <c r="E87" s="117"/>
      <c r="F87" s="117"/>
      <c r="G87" s="117"/>
      <c r="H87" s="117"/>
      <c r="I87" s="117"/>
      <c r="J87" s="118" t="s">
        <v>112</v>
      </c>
      <c r="K87" s="117">
        <f>ABS(K85/$G$33)</f>
        <v>0.09499105419537493</v>
      </c>
      <c r="L87" s="117">
        <f>ABS(L85/$H$33)</f>
        <v>0.004391175333427069</v>
      </c>
      <c r="M87" s="118" t="s">
        <v>111</v>
      </c>
      <c r="N87" s="117">
        <f>K87+L87+L88+K88</f>
        <v>0.7317700947403404</v>
      </c>
    </row>
    <row r="88" spans="5:14" s="116" customFormat="1" ht="29.25" customHeight="1">
      <c r="E88" s="117"/>
      <c r="F88" s="117"/>
      <c r="G88" s="117"/>
      <c r="H88" s="117"/>
      <c r="I88" s="117"/>
      <c r="J88" s="117"/>
      <c r="K88" s="117">
        <f>ABS(K86/$G$34)</f>
        <v>0.4506650085521099</v>
      </c>
      <c r="L88" s="117">
        <f>ABS(L86/$H$34)</f>
        <v>0.18172285665942847</v>
      </c>
      <c r="M88" s="117"/>
      <c r="N88" s="117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3352</v>
      </c>
      <c r="B91" s="101">
        <v>156.14</v>
      </c>
      <c r="C91" s="101">
        <v>160.24</v>
      </c>
      <c r="D91" s="101">
        <v>8.941082278024613</v>
      </c>
      <c r="E91" s="101">
        <v>9.71151256140765</v>
      </c>
      <c r="F91" s="101">
        <v>29.03914013840807</v>
      </c>
      <c r="G91" s="101" t="s">
        <v>59</v>
      </c>
      <c r="H91" s="101">
        <v>-11.230698752483605</v>
      </c>
      <c r="I91" s="101">
        <v>77.40930124751638</v>
      </c>
      <c r="J91" s="101" t="s">
        <v>73</v>
      </c>
      <c r="K91" s="101">
        <v>2.435371952807661</v>
      </c>
      <c r="M91" s="101" t="s">
        <v>68</v>
      </c>
      <c r="N91" s="101">
        <v>2.2752031621806372</v>
      </c>
      <c r="X91" s="101">
        <v>67.5</v>
      </c>
    </row>
    <row r="92" spans="1:24" s="101" customFormat="1" ht="12.75" hidden="1">
      <c r="A92" s="101">
        <v>3353</v>
      </c>
      <c r="B92" s="101">
        <v>100.66000366210938</v>
      </c>
      <c r="C92" s="101">
        <v>111.16000366210938</v>
      </c>
      <c r="D92" s="101">
        <v>9.954106330871582</v>
      </c>
      <c r="E92" s="101">
        <v>10.223033905029297</v>
      </c>
      <c r="F92" s="101">
        <v>25.99378067308113</v>
      </c>
      <c r="G92" s="101" t="s">
        <v>56</v>
      </c>
      <c r="H92" s="101">
        <v>28.934698995224885</v>
      </c>
      <c r="I92" s="101">
        <v>62.09470265733426</v>
      </c>
      <c r="J92" s="101" t="s">
        <v>62</v>
      </c>
      <c r="K92" s="101">
        <v>0.25690730217325874</v>
      </c>
      <c r="L92" s="101">
        <v>1.5340078630585676</v>
      </c>
      <c r="M92" s="101">
        <v>0.060819257623066184</v>
      </c>
      <c r="N92" s="101">
        <v>0.10219588214123648</v>
      </c>
      <c r="O92" s="101">
        <v>0.010318290882984174</v>
      </c>
      <c r="P92" s="101">
        <v>0.04400596845785779</v>
      </c>
      <c r="Q92" s="101">
        <v>0.001255971845390494</v>
      </c>
      <c r="R92" s="101">
        <v>0.0015731559854302523</v>
      </c>
      <c r="S92" s="101">
        <v>0.0001354232253818971</v>
      </c>
      <c r="T92" s="101">
        <v>0.0006475352302216473</v>
      </c>
      <c r="U92" s="101">
        <v>2.7447559339058055E-05</v>
      </c>
      <c r="V92" s="101">
        <v>5.839620435257358E-05</v>
      </c>
      <c r="W92" s="101">
        <v>8.441534075659775E-06</v>
      </c>
      <c r="X92" s="101">
        <v>67.5</v>
      </c>
    </row>
    <row r="93" spans="1:24" s="101" customFormat="1" ht="12.75" hidden="1">
      <c r="A93" s="101">
        <v>3350</v>
      </c>
      <c r="B93" s="101">
        <v>148</v>
      </c>
      <c r="C93" s="101">
        <v>165.1999969482422</v>
      </c>
      <c r="D93" s="101">
        <v>9.144798278808594</v>
      </c>
      <c r="E93" s="101">
        <v>9.247164726257324</v>
      </c>
      <c r="F93" s="101">
        <v>25.17217115515987</v>
      </c>
      <c r="G93" s="101" t="s">
        <v>57</v>
      </c>
      <c r="H93" s="101">
        <v>-14.91603284649203</v>
      </c>
      <c r="I93" s="101">
        <v>65.58396715350797</v>
      </c>
      <c r="J93" s="101" t="s">
        <v>60</v>
      </c>
      <c r="K93" s="101">
        <v>0.14091201900682782</v>
      </c>
      <c r="L93" s="101">
        <v>-0.008345282149263734</v>
      </c>
      <c r="M93" s="101">
        <v>-0.033934818942094803</v>
      </c>
      <c r="N93" s="101">
        <v>-0.0010562406814564821</v>
      </c>
      <c r="O93" s="101">
        <v>0.00556624914998343</v>
      </c>
      <c r="P93" s="101">
        <v>-0.0009549308538421647</v>
      </c>
      <c r="Q93" s="101">
        <v>-0.0007278613973093699</v>
      </c>
      <c r="R93" s="101">
        <v>-8.495271413257761E-05</v>
      </c>
      <c r="S93" s="101">
        <v>6.514387832061872E-05</v>
      </c>
      <c r="T93" s="101">
        <v>-6.801215299299601E-05</v>
      </c>
      <c r="U93" s="101">
        <v>-1.761896838411506E-05</v>
      </c>
      <c r="V93" s="101">
        <v>-6.704535360333954E-06</v>
      </c>
      <c r="W93" s="101">
        <v>3.8041455026373705E-06</v>
      </c>
      <c r="X93" s="101">
        <v>67.5</v>
      </c>
    </row>
    <row r="94" spans="1:24" s="101" customFormat="1" ht="12.75" hidden="1">
      <c r="A94" s="101">
        <v>3351</v>
      </c>
      <c r="B94" s="101">
        <v>118.18000030517578</v>
      </c>
      <c r="C94" s="101">
        <v>129.17999267578125</v>
      </c>
      <c r="D94" s="101">
        <v>9.265348434448242</v>
      </c>
      <c r="E94" s="101">
        <v>9.482011795043945</v>
      </c>
      <c r="F94" s="101">
        <v>28.829944248923912</v>
      </c>
      <c r="G94" s="101" t="s">
        <v>58</v>
      </c>
      <c r="H94" s="101">
        <v>23.36390075260573</v>
      </c>
      <c r="I94" s="101">
        <v>74.04390105778151</v>
      </c>
      <c r="J94" s="101" t="s">
        <v>61</v>
      </c>
      <c r="K94" s="101">
        <v>-0.21481425653191988</v>
      </c>
      <c r="L94" s="101">
        <v>-1.5339851629632415</v>
      </c>
      <c r="M94" s="101">
        <v>-0.05047187495217646</v>
      </c>
      <c r="N94" s="101">
        <v>-0.10219042363278633</v>
      </c>
      <c r="O94" s="101">
        <v>-0.008688152688931236</v>
      </c>
      <c r="P94" s="101">
        <v>-0.04399560622355777</v>
      </c>
      <c r="Q94" s="101">
        <v>-0.0010235639026071868</v>
      </c>
      <c r="R94" s="101">
        <v>-0.0015708605255898872</v>
      </c>
      <c r="S94" s="101">
        <v>-0.00011872541888822513</v>
      </c>
      <c r="T94" s="101">
        <v>-0.0006439535863891582</v>
      </c>
      <c r="U94" s="101">
        <v>-2.104615087731405E-05</v>
      </c>
      <c r="V94" s="101">
        <v>-5.801004989128664E-05</v>
      </c>
      <c r="W94" s="101">
        <v>-7.535779624251827E-06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3352</v>
      </c>
      <c r="B96" s="101">
        <v>148.36</v>
      </c>
      <c r="C96" s="101">
        <v>135.86</v>
      </c>
      <c r="D96" s="101">
        <v>9.030770481509562</v>
      </c>
      <c r="E96" s="101">
        <v>9.815102531461651</v>
      </c>
      <c r="F96" s="101">
        <v>27.88965040933375</v>
      </c>
      <c r="G96" s="101" t="s">
        <v>59</v>
      </c>
      <c r="H96" s="101">
        <v>-7.277258384817742</v>
      </c>
      <c r="I96" s="101">
        <v>73.58274161518227</v>
      </c>
      <c r="J96" s="101" t="s">
        <v>73</v>
      </c>
      <c r="K96" s="101">
        <v>3.6256985481924544</v>
      </c>
      <c r="M96" s="101" t="s">
        <v>68</v>
      </c>
      <c r="N96" s="101">
        <v>3.0667053746780057</v>
      </c>
      <c r="X96" s="101">
        <v>67.5</v>
      </c>
    </row>
    <row r="97" spans="1:24" s="101" customFormat="1" ht="12.75" hidden="1">
      <c r="A97" s="101">
        <v>3353</v>
      </c>
      <c r="B97" s="101">
        <v>95.31999969482422</v>
      </c>
      <c r="C97" s="101">
        <v>99.62000274658203</v>
      </c>
      <c r="D97" s="101">
        <v>9.855873107910156</v>
      </c>
      <c r="E97" s="101">
        <v>10.281030654907227</v>
      </c>
      <c r="F97" s="101">
        <v>19.87870433801029</v>
      </c>
      <c r="G97" s="101" t="s">
        <v>56</v>
      </c>
      <c r="H97" s="101">
        <v>20.129359457086267</v>
      </c>
      <c r="I97" s="101">
        <v>47.949359151910485</v>
      </c>
      <c r="J97" s="101" t="s">
        <v>62</v>
      </c>
      <c r="K97" s="101">
        <v>0.8868889384999534</v>
      </c>
      <c r="L97" s="101">
        <v>1.6698222109247673</v>
      </c>
      <c r="M97" s="101">
        <v>0.20995932893180597</v>
      </c>
      <c r="N97" s="101">
        <v>0.05615891187020992</v>
      </c>
      <c r="O97" s="101">
        <v>0.0356192170849245</v>
      </c>
      <c r="P97" s="101">
        <v>0.04790198040625477</v>
      </c>
      <c r="Q97" s="101">
        <v>0.0043356579697947815</v>
      </c>
      <c r="R97" s="101">
        <v>0.0008645218658643614</v>
      </c>
      <c r="S97" s="101">
        <v>0.0004672641264258412</v>
      </c>
      <c r="T97" s="101">
        <v>0.0007048334208832254</v>
      </c>
      <c r="U97" s="101">
        <v>9.480284330301251E-05</v>
      </c>
      <c r="V97" s="101">
        <v>3.2108722400049494E-05</v>
      </c>
      <c r="W97" s="101">
        <v>2.912259824680504E-05</v>
      </c>
      <c r="X97" s="101">
        <v>67.5</v>
      </c>
    </row>
    <row r="98" spans="1:24" s="101" customFormat="1" ht="12.75" hidden="1">
      <c r="A98" s="101">
        <v>3350</v>
      </c>
      <c r="B98" s="101">
        <v>162.83999633789062</v>
      </c>
      <c r="C98" s="101">
        <v>158.44000244140625</v>
      </c>
      <c r="D98" s="101">
        <v>9.270735740661621</v>
      </c>
      <c r="E98" s="101">
        <v>9.424104690551758</v>
      </c>
      <c r="F98" s="101">
        <v>26.095379925028837</v>
      </c>
      <c r="G98" s="101" t="s">
        <v>57</v>
      </c>
      <c r="H98" s="101">
        <v>-28.232509419936406</v>
      </c>
      <c r="I98" s="101">
        <v>67.10748691795422</v>
      </c>
      <c r="J98" s="101" t="s">
        <v>60</v>
      </c>
      <c r="K98" s="101">
        <v>0.8074175517795892</v>
      </c>
      <c r="L98" s="101">
        <v>-0.009084811172014208</v>
      </c>
      <c r="M98" s="101">
        <v>-0.19014559217445828</v>
      </c>
      <c r="N98" s="101">
        <v>-0.0005799319271040559</v>
      </c>
      <c r="O98" s="101">
        <v>0.03258473745893767</v>
      </c>
      <c r="P98" s="101">
        <v>-0.001039631892360193</v>
      </c>
      <c r="Q98" s="101">
        <v>-0.0038768973162088454</v>
      </c>
      <c r="R98" s="101">
        <v>-4.665843384334349E-05</v>
      </c>
      <c r="S98" s="101">
        <v>0.0004392386764799985</v>
      </c>
      <c r="T98" s="101">
        <v>-7.404670682766259E-05</v>
      </c>
      <c r="U98" s="101">
        <v>-8.112331195885975E-05</v>
      </c>
      <c r="V98" s="101">
        <v>-3.6765345652061507E-06</v>
      </c>
      <c r="W98" s="101">
        <v>2.7690613243936887E-05</v>
      </c>
      <c r="X98" s="101">
        <v>67.5</v>
      </c>
    </row>
    <row r="99" spans="1:24" s="101" customFormat="1" ht="12.75" hidden="1">
      <c r="A99" s="101">
        <v>3351</v>
      </c>
      <c r="B99" s="101">
        <v>96.83999633789062</v>
      </c>
      <c r="C99" s="101">
        <v>127.73999786376953</v>
      </c>
      <c r="D99" s="101">
        <v>9.733363151550293</v>
      </c>
      <c r="E99" s="101">
        <v>9.833541870117188</v>
      </c>
      <c r="F99" s="101">
        <v>24.191868142027307</v>
      </c>
      <c r="G99" s="101" t="s">
        <v>58</v>
      </c>
      <c r="H99" s="101">
        <v>29.751376842570053</v>
      </c>
      <c r="I99" s="101">
        <v>59.09137318046068</v>
      </c>
      <c r="J99" s="101" t="s">
        <v>61</v>
      </c>
      <c r="K99" s="101">
        <v>0.366945345128983</v>
      </c>
      <c r="L99" s="101">
        <v>-1.6697974973941143</v>
      </c>
      <c r="M99" s="101">
        <v>0.08903692257776477</v>
      </c>
      <c r="N99" s="101">
        <v>-0.05615591742110469</v>
      </c>
      <c r="O99" s="101">
        <v>0.01438622641539753</v>
      </c>
      <c r="P99" s="101">
        <v>-0.04789069734687106</v>
      </c>
      <c r="Q99" s="101">
        <v>0.0019410299406803745</v>
      </c>
      <c r="R99" s="101">
        <v>-0.0008632618647368151</v>
      </c>
      <c r="S99" s="101">
        <v>0.00015938992731224803</v>
      </c>
      <c r="T99" s="101">
        <v>-0.0007009331183514787</v>
      </c>
      <c r="U99" s="101">
        <v>4.9056980697562966E-05</v>
      </c>
      <c r="V99" s="101">
        <v>-3.189754140610659E-05</v>
      </c>
      <c r="W99" s="101">
        <v>9.019737624760445E-06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3352</v>
      </c>
      <c r="B101" s="101">
        <v>137.64</v>
      </c>
      <c r="C101" s="101">
        <v>129.44</v>
      </c>
      <c r="D101" s="101">
        <v>9.204004762970484</v>
      </c>
      <c r="E101" s="101">
        <v>10.01059497421642</v>
      </c>
      <c r="F101" s="101">
        <v>25.244973224602166</v>
      </c>
      <c r="G101" s="101" t="s">
        <v>59</v>
      </c>
      <c r="H101" s="101">
        <v>-4.817870165212071</v>
      </c>
      <c r="I101" s="101">
        <v>65.32212983478792</v>
      </c>
      <c r="J101" s="101" t="s">
        <v>73</v>
      </c>
      <c r="K101" s="101">
        <v>1.0589517215029425</v>
      </c>
      <c r="M101" s="101" t="s">
        <v>68</v>
      </c>
      <c r="N101" s="101">
        <v>0.8882755314399493</v>
      </c>
      <c r="X101" s="101">
        <v>67.5</v>
      </c>
    </row>
    <row r="102" spans="1:24" s="101" customFormat="1" ht="12.75" hidden="1">
      <c r="A102" s="101">
        <v>3353</v>
      </c>
      <c r="B102" s="101">
        <v>111.45999908447266</v>
      </c>
      <c r="C102" s="101">
        <v>120.26000213623047</v>
      </c>
      <c r="D102" s="101">
        <v>9.76684856414795</v>
      </c>
      <c r="E102" s="101">
        <v>10.208635330200195</v>
      </c>
      <c r="F102" s="101">
        <v>21.99852168792201</v>
      </c>
      <c r="G102" s="101" t="s">
        <v>56</v>
      </c>
      <c r="H102" s="101">
        <v>9.622581652455978</v>
      </c>
      <c r="I102" s="101">
        <v>53.582580736928634</v>
      </c>
      <c r="J102" s="101" t="s">
        <v>62</v>
      </c>
      <c r="K102" s="101">
        <v>0.5038250867916981</v>
      </c>
      <c r="L102" s="101">
        <v>0.8858740616536178</v>
      </c>
      <c r="M102" s="101">
        <v>0.11927387484190521</v>
      </c>
      <c r="N102" s="101">
        <v>0.07106447943982792</v>
      </c>
      <c r="O102" s="101">
        <v>0.020234549577002152</v>
      </c>
      <c r="P102" s="101">
        <v>0.025412946288644895</v>
      </c>
      <c r="Q102" s="101">
        <v>0.0024629844576592595</v>
      </c>
      <c r="R102" s="101">
        <v>0.00109389744804165</v>
      </c>
      <c r="S102" s="101">
        <v>0.00026544327293487395</v>
      </c>
      <c r="T102" s="101">
        <v>0.00037393684031567474</v>
      </c>
      <c r="U102" s="101">
        <v>5.387297237277868E-05</v>
      </c>
      <c r="V102" s="101">
        <v>4.060699878538113E-05</v>
      </c>
      <c r="W102" s="101">
        <v>1.6550225192698974E-05</v>
      </c>
      <c r="X102" s="101">
        <v>67.5</v>
      </c>
    </row>
    <row r="103" spans="1:24" s="101" customFormat="1" ht="12.75" hidden="1">
      <c r="A103" s="101">
        <v>3350</v>
      </c>
      <c r="B103" s="101">
        <v>143.36000061035156</v>
      </c>
      <c r="C103" s="101">
        <v>149.9600067138672</v>
      </c>
      <c r="D103" s="101">
        <v>9.3629732131958</v>
      </c>
      <c r="E103" s="101">
        <v>9.486824989318848</v>
      </c>
      <c r="F103" s="101">
        <v>26.381436056539776</v>
      </c>
      <c r="G103" s="101" t="s">
        <v>57</v>
      </c>
      <c r="H103" s="101">
        <v>-8.740115577441756</v>
      </c>
      <c r="I103" s="101">
        <v>67.1198850329098</v>
      </c>
      <c r="J103" s="101" t="s">
        <v>60</v>
      </c>
      <c r="K103" s="101">
        <v>0.15272736133365106</v>
      </c>
      <c r="L103" s="101">
        <v>-0.004819383983505479</v>
      </c>
      <c r="M103" s="101">
        <v>-0.03486190812834778</v>
      </c>
      <c r="N103" s="101">
        <v>-0.0007346346740005723</v>
      </c>
      <c r="O103" s="101">
        <v>0.006341614315615248</v>
      </c>
      <c r="P103" s="101">
        <v>-0.0005515036843081064</v>
      </c>
      <c r="Q103" s="101">
        <v>-0.0006578321668636349</v>
      </c>
      <c r="R103" s="101">
        <v>-5.908160261725866E-05</v>
      </c>
      <c r="S103" s="101">
        <v>0.00010002380679566629</v>
      </c>
      <c r="T103" s="101">
        <v>-3.927905030461398E-05</v>
      </c>
      <c r="U103" s="101">
        <v>-1.0212423107153744E-05</v>
      </c>
      <c r="V103" s="101">
        <v>-4.661195664942202E-06</v>
      </c>
      <c r="W103" s="101">
        <v>6.738107743678211E-06</v>
      </c>
      <c r="X103" s="101">
        <v>67.5</v>
      </c>
    </row>
    <row r="104" spans="1:24" s="101" customFormat="1" ht="12.75" hidden="1">
      <c r="A104" s="101">
        <v>3351</v>
      </c>
      <c r="B104" s="101">
        <v>106.76000213623047</v>
      </c>
      <c r="C104" s="101">
        <v>126.26000213623047</v>
      </c>
      <c r="D104" s="101">
        <v>9.308929443359375</v>
      </c>
      <c r="E104" s="101">
        <v>9.451997756958008</v>
      </c>
      <c r="F104" s="101">
        <v>24.023350250066645</v>
      </c>
      <c r="G104" s="101" t="s">
        <v>58</v>
      </c>
      <c r="H104" s="101">
        <v>22.120806862456433</v>
      </c>
      <c r="I104" s="101">
        <v>61.3808089986869</v>
      </c>
      <c r="J104" s="101" t="s">
        <v>61</v>
      </c>
      <c r="K104" s="101">
        <v>0.48011880944274876</v>
      </c>
      <c r="L104" s="101">
        <v>-0.8858609522090345</v>
      </c>
      <c r="M104" s="101">
        <v>0.11406535223920149</v>
      </c>
      <c r="N104" s="101">
        <v>-0.07106068216636738</v>
      </c>
      <c r="O104" s="101">
        <v>0.019215122285745196</v>
      </c>
      <c r="P104" s="101">
        <v>-0.025406961305038916</v>
      </c>
      <c r="Q104" s="101">
        <v>0.0023735099070597053</v>
      </c>
      <c r="R104" s="101">
        <v>-0.0010923007786613587</v>
      </c>
      <c r="S104" s="101">
        <v>0.0002458767358260663</v>
      </c>
      <c r="T104" s="101">
        <v>-0.000371868144309832</v>
      </c>
      <c r="U104" s="101">
        <v>5.289615833459597E-05</v>
      </c>
      <c r="V104" s="101">
        <v>-4.033858705171847E-05</v>
      </c>
      <c r="W104" s="101">
        <v>1.5116476373931576E-05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3352</v>
      </c>
      <c r="B106" s="101">
        <v>137.68</v>
      </c>
      <c r="C106" s="101">
        <v>131.68</v>
      </c>
      <c r="D106" s="101">
        <v>9.214766189643594</v>
      </c>
      <c r="E106" s="101">
        <v>9.918015184609377</v>
      </c>
      <c r="F106" s="101">
        <v>28.003823178888293</v>
      </c>
      <c r="G106" s="101" t="s">
        <v>59</v>
      </c>
      <c r="H106" s="101">
        <v>2.1962359108518683</v>
      </c>
      <c r="I106" s="101">
        <v>72.37623591085188</v>
      </c>
      <c r="J106" s="101" t="s">
        <v>73</v>
      </c>
      <c r="K106" s="101">
        <v>0.659809637218016</v>
      </c>
      <c r="M106" s="101" t="s">
        <v>68</v>
      </c>
      <c r="N106" s="101">
        <v>0.5334196757754296</v>
      </c>
      <c r="X106" s="101">
        <v>67.5</v>
      </c>
    </row>
    <row r="107" spans="1:24" s="101" customFormat="1" ht="12.75" hidden="1">
      <c r="A107" s="101">
        <v>3353</v>
      </c>
      <c r="B107" s="101">
        <v>112.54000091552734</v>
      </c>
      <c r="C107" s="101">
        <v>115.13999938964844</v>
      </c>
      <c r="D107" s="101">
        <v>9.353864669799805</v>
      </c>
      <c r="E107" s="101">
        <v>10.167603492736816</v>
      </c>
      <c r="F107" s="101">
        <v>22.09124006831447</v>
      </c>
      <c r="G107" s="101" t="s">
        <v>56</v>
      </c>
      <c r="H107" s="101">
        <v>11.146671552796015</v>
      </c>
      <c r="I107" s="101">
        <v>56.18667246832336</v>
      </c>
      <c r="J107" s="101" t="s">
        <v>62</v>
      </c>
      <c r="K107" s="101">
        <v>0.4571089743610916</v>
      </c>
      <c r="L107" s="101">
        <v>0.6571959177186201</v>
      </c>
      <c r="M107" s="101">
        <v>0.10821439401314341</v>
      </c>
      <c r="N107" s="101">
        <v>0.08090145582315794</v>
      </c>
      <c r="O107" s="101">
        <v>0.0183583946481983</v>
      </c>
      <c r="P107" s="101">
        <v>0.01885293797094649</v>
      </c>
      <c r="Q107" s="101">
        <v>0.002234597015132965</v>
      </c>
      <c r="R107" s="101">
        <v>0.001245321316705253</v>
      </c>
      <c r="S107" s="101">
        <v>0.00024084702114604174</v>
      </c>
      <c r="T107" s="101">
        <v>0.0002774056794103148</v>
      </c>
      <c r="U107" s="101">
        <v>4.8866059147640056E-05</v>
      </c>
      <c r="V107" s="101">
        <v>4.6226369393436894E-05</v>
      </c>
      <c r="W107" s="101">
        <v>1.5014813420905277E-05</v>
      </c>
      <c r="X107" s="101">
        <v>67.5</v>
      </c>
    </row>
    <row r="108" spans="1:24" s="101" customFormat="1" ht="12.75" hidden="1">
      <c r="A108" s="101">
        <v>3350</v>
      </c>
      <c r="B108" s="101">
        <v>137.22000122070312</v>
      </c>
      <c r="C108" s="101">
        <v>139.1199951171875</v>
      </c>
      <c r="D108" s="101">
        <v>9.38000202178955</v>
      </c>
      <c r="E108" s="101">
        <v>9.666352272033691</v>
      </c>
      <c r="F108" s="101">
        <v>24.05396804417404</v>
      </c>
      <c r="G108" s="101" t="s">
        <v>57</v>
      </c>
      <c r="H108" s="101">
        <v>-8.648528150269101</v>
      </c>
      <c r="I108" s="101">
        <v>61.07147307043403</v>
      </c>
      <c r="J108" s="101" t="s">
        <v>60</v>
      </c>
      <c r="K108" s="101">
        <v>0.4178372119468655</v>
      </c>
      <c r="L108" s="101">
        <v>-0.0035749040513713497</v>
      </c>
      <c r="M108" s="101">
        <v>-0.09841201168966346</v>
      </c>
      <c r="N108" s="101">
        <v>-0.0008362852508217916</v>
      </c>
      <c r="O108" s="101">
        <v>0.016860525418104823</v>
      </c>
      <c r="P108" s="101">
        <v>-0.00040916369754543454</v>
      </c>
      <c r="Q108" s="101">
        <v>-0.002007105616082949</v>
      </c>
      <c r="R108" s="101">
        <v>-6.724202893533323E-05</v>
      </c>
      <c r="S108" s="101">
        <v>0.00022713248102673256</v>
      </c>
      <c r="T108" s="101">
        <v>-2.914671502025788E-05</v>
      </c>
      <c r="U108" s="101">
        <v>-4.204724189008675E-05</v>
      </c>
      <c r="V108" s="101">
        <v>-5.302697951207476E-06</v>
      </c>
      <c r="W108" s="101">
        <v>1.4317237673668834E-05</v>
      </c>
      <c r="X108" s="101">
        <v>67.5</v>
      </c>
    </row>
    <row r="109" spans="1:24" s="101" customFormat="1" ht="12.75" hidden="1">
      <c r="A109" s="101">
        <v>3351</v>
      </c>
      <c r="B109" s="101">
        <v>108.05999755859375</v>
      </c>
      <c r="C109" s="101">
        <v>140.75999450683594</v>
      </c>
      <c r="D109" s="101">
        <v>9.490477561950684</v>
      </c>
      <c r="E109" s="101">
        <v>9.386167526245117</v>
      </c>
      <c r="F109" s="101">
        <v>22.57039098560885</v>
      </c>
      <c r="G109" s="101" t="s">
        <v>58</v>
      </c>
      <c r="H109" s="101">
        <v>16.00835431280573</v>
      </c>
      <c r="I109" s="101">
        <v>56.56835187139948</v>
      </c>
      <c r="J109" s="101" t="s">
        <v>61</v>
      </c>
      <c r="K109" s="101">
        <v>0.1853663366253951</v>
      </c>
      <c r="L109" s="101">
        <v>-0.6571861945651649</v>
      </c>
      <c r="M109" s="101">
        <v>0.045004788932128</v>
      </c>
      <c r="N109" s="101">
        <v>-0.0808971333316925</v>
      </c>
      <c r="O109" s="101">
        <v>0.0072631492263643595</v>
      </c>
      <c r="P109" s="101">
        <v>-0.018848497425656162</v>
      </c>
      <c r="Q109" s="101">
        <v>0.0009823191263176351</v>
      </c>
      <c r="R109" s="101">
        <v>-0.001243504600468034</v>
      </c>
      <c r="S109" s="101">
        <v>8.011319278098238E-05</v>
      </c>
      <c r="T109" s="101">
        <v>-0.0002758702230626318</v>
      </c>
      <c r="U109" s="101">
        <v>2.4898216523622543E-05</v>
      </c>
      <c r="V109" s="101">
        <v>-4.592122191031875E-05</v>
      </c>
      <c r="W109" s="101">
        <v>4.5234198854710645E-06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3352</v>
      </c>
      <c r="B111" s="101">
        <v>142.7</v>
      </c>
      <c r="C111" s="101">
        <v>144.9</v>
      </c>
      <c r="D111" s="101">
        <v>8.901887024153554</v>
      </c>
      <c r="E111" s="101">
        <v>9.710677386065555</v>
      </c>
      <c r="F111" s="101">
        <v>31.033561307960596</v>
      </c>
      <c r="G111" s="101" t="s">
        <v>59</v>
      </c>
      <c r="H111" s="101">
        <v>7.843196554028239</v>
      </c>
      <c r="I111" s="101">
        <v>83.04319655402823</v>
      </c>
      <c r="J111" s="101" t="s">
        <v>73</v>
      </c>
      <c r="K111" s="101">
        <v>0.9900893884223536</v>
      </c>
      <c r="M111" s="101" t="s">
        <v>68</v>
      </c>
      <c r="N111" s="101">
        <v>0.6754412194906984</v>
      </c>
      <c r="X111" s="101">
        <v>67.5</v>
      </c>
    </row>
    <row r="112" spans="1:24" s="101" customFormat="1" ht="12.75" hidden="1">
      <c r="A112" s="101">
        <v>3353</v>
      </c>
      <c r="B112" s="101">
        <v>100.87999725341797</v>
      </c>
      <c r="C112" s="101">
        <v>106.58000183105469</v>
      </c>
      <c r="D112" s="101">
        <v>9.443682670593262</v>
      </c>
      <c r="E112" s="101">
        <v>10.033024787902832</v>
      </c>
      <c r="F112" s="101">
        <v>22.28419835684092</v>
      </c>
      <c r="G112" s="101" t="s">
        <v>56</v>
      </c>
      <c r="H112" s="101">
        <v>22.730875702145205</v>
      </c>
      <c r="I112" s="101">
        <v>56.110872955563174</v>
      </c>
      <c r="J112" s="101" t="s">
        <v>62</v>
      </c>
      <c r="K112" s="101">
        <v>0.7764000821110516</v>
      </c>
      <c r="L112" s="101">
        <v>0.5796653281502484</v>
      </c>
      <c r="M112" s="101">
        <v>0.18380162793096438</v>
      </c>
      <c r="N112" s="101">
        <v>0.12739721913678964</v>
      </c>
      <c r="O112" s="101">
        <v>0.031181795132275057</v>
      </c>
      <c r="P112" s="101">
        <v>0.016628949313128534</v>
      </c>
      <c r="Q112" s="101">
        <v>0.003795561518231561</v>
      </c>
      <c r="R112" s="101">
        <v>0.001961044851290513</v>
      </c>
      <c r="S112" s="101">
        <v>0.0004091292525625949</v>
      </c>
      <c r="T112" s="101">
        <v>0.00024468920826306475</v>
      </c>
      <c r="U112" s="101">
        <v>8.301729338091949E-05</v>
      </c>
      <c r="V112" s="101">
        <v>7.278579603210834E-05</v>
      </c>
      <c r="W112" s="101">
        <v>2.5507577901094964E-05</v>
      </c>
      <c r="X112" s="101">
        <v>67.5</v>
      </c>
    </row>
    <row r="113" spans="1:24" s="101" customFormat="1" ht="12.75" hidden="1">
      <c r="A113" s="101">
        <v>3350</v>
      </c>
      <c r="B113" s="101">
        <v>124.18000030517578</v>
      </c>
      <c r="C113" s="101">
        <v>150.3800048828125</v>
      </c>
      <c r="D113" s="101">
        <v>9.06823444366455</v>
      </c>
      <c r="E113" s="101">
        <v>9.164656639099121</v>
      </c>
      <c r="F113" s="101">
        <v>19.169576551442784</v>
      </c>
      <c r="G113" s="101" t="s">
        <v>57</v>
      </c>
      <c r="H113" s="101">
        <v>-6.363953180275388</v>
      </c>
      <c r="I113" s="101">
        <v>50.3160471249004</v>
      </c>
      <c r="J113" s="101" t="s">
        <v>60</v>
      </c>
      <c r="K113" s="101">
        <v>0.5442875708166961</v>
      </c>
      <c r="L113" s="101">
        <v>-0.003152293986890146</v>
      </c>
      <c r="M113" s="101">
        <v>-0.13033381539505715</v>
      </c>
      <c r="N113" s="101">
        <v>-0.0013169711785899615</v>
      </c>
      <c r="O113" s="101">
        <v>0.02161853998146079</v>
      </c>
      <c r="P113" s="101">
        <v>-0.00036085582631066175</v>
      </c>
      <c r="Q113" s="101">
        <v>-0.0027606737753406003</v>
      </c>
      <c r="R113" s="101">
        <v>-0.00010587816122996328</v>
      </c>
      <c r="S113" s="101">
        <v>0.0002630819862745037</v>
      </c>
      <c r="T113" s="101">
        <v>-2.5712678273005395E-05</v>
      </c>
      <c r="U113" s="101">
        <v>-6.470336051834049E-05</v>
      </c>
      <c r="V113" s="101">
        <v>-8.350865740407789E-06</v>
      </c>
      <c r="W113" s="101">
        <v>1.5743349545816996E-05</v>
      </c>
      <c r="X113" s="101">
        <v>67.5</v>
      </c>
    </row>
    <row r="114" spans="1:24" s="101" customFormat="1" ht="12.75" hidden="1">
      <c r="A114" s="101">
        <v>3351</v>
      </c>
      <c r="B114" s="101">
        <v>134.5800018310547</v>
      </c>
      <c r="C114" s="101">
        <v>154.97999572753906</v>
      </c>
      <c r="D114" s="101">
        <v>9.03942584991455</v>
      </c>
      <c r="E114" s="101">
        <v>9.287443161010742</v>
      </c>
      <c r="F114" s="101">
        <v>28.649311116095625</v>
      </c>
      <c r="G114" s="101" t="s">
        <v>58</v>
      </c>
      <c r="H114" s="101">
        <v>8.390943367950811</v>
      </c>
      <c r="I114" s="101">
        <v>75.4709451990055</v>
      </c>
      <c r="J114" s="101" t="s">
        <v>61</v>
      </c>
      <c r="K114" s="101">
        <v>-0.5536678857912094</v>
      </c>
      <c r="L114" s="101">
        <v>-0.5796567567985</v>
      </c>
      <c r="M114" s="101">
        <v>-0.12959990352866715</v>
      </c>
      <c r="N114" s="101">
        <v>-0.12739041184760322</v>
      </c>
      <c r="O114" s="101">
        <v>-0.02247093849266545</v>
      </c>
      <c r="P114" s="101">
        <v>-0.016625033483611863</v>
      </c>
      <c r="Q114" s="101">
        <v>-0.002604797025648438</v>
      </c>
      <c r="R114" s="101">
        <v>-0.0019581845479289205</v>
      </c>
      <c r="S114" s="101">
        <v>-0.0003133282843924075</v>
      </c>
      <c r="T114" s="101">
        <v>-0.00024333447519090754</v>
      </c>
      <c r="U114" s="101">
        <v>-5.201294202337833E-05</v>
      </c>
      <c r="V114" s="101">
        <v>-7.23051529658389E-05</v>
      </c>
      <c r="W114" s="101">
        <v>-2.0069466247477835E-05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3352</v>
      </c>
      <c r="B116" s="101">
        <v>156.14</v>
      </c>
      <c r="C116" s="101">
        <v>150.14</v>
      </c>
      <c r="D116" s="101">
        <v>8.738161260250402</v>
      </c>
      <c r="E116" s="101">
        <v>9.818238031329388</v>
      </c>
      <c r="F116" s="101">
        <v>31.57444185870935</v>
      </c>
      <c r="G116" s="101" t="s">
        <v>59</v>
      </c>
      <c r="H116" s="101">
        <v>-2.517800458357115</v>
      </c>
      <c r="I116" s="101">
        <v>86.12219954164287</v>
      </c>
      <c r="J116" s="101" t="s">
        <v>73</v>
      </c>
      <c r="K116" s="101">
        <v>1.2284389380625944</v>
      </c>
      <c r="M116" s="101" t="s">
        <v>68</v>
      </c>
      <c r="N116" s="101">
        <v>0.9385862339070061</v>
      </c>
      <c r="X116" s="101">
        <v>67.5</v>
      </c>
    </row>
    <row r="117" spans="1:24" s="101" customFormat="1" ht="12.75" hidden="1">
      <c r="A117" s="101">
        <v>3353</v>
      </c>
      <c r="B117" s="101">
        <v>103.33999633789062</v>
      </c>
      <c r="C117" s="101">
        <v>109.63999938964844</v>
      </c>
      <c r="D117" s="101">
        <v>9.63630485534668</v>
      </c>
      <c r="E117" s="101">
        <v>10.223368644714355</v>
      </c>
      <c r="F117" s="101">
        <v>24.205197969678256</v>
      </c>
      <c r="G117" s="101" t="s">
        <v>56</v>
      </c>
      <c r="H117" s="101">
        <v>23.895768692021043</v>
      </c>
      <c r="I117" s="101">
        <v>59.73576502991167</v>
      </c>
      <c r="J117" s="101" t="s">
        <v>62</v>
      </c>
      <c r="K117" s="101">
        <v>0.7053767801918617</v>
      </c>
      <c r="L117" s="101">
        <v>0.8343607362328612</v>
      </c>
      <c r="M117" s="101">
        <v>0.16698818492637435</v>
      </c>
      <c r="N117" s="101">
        <v>0.07382905646929878</v>
      </c>
      <c r="O117" s="101">
        <v>0.02832951728036046</v>
      </c>
      <c r="P117" s="101">
        <v>0.023935323518242103</v>
      </c>
      <c r="Q117" s="101">
        <v>0.003448369737047773</v>
      </c>
      <c r="R117" s="101">
        <v>0.0011365016116025512</v>
      </c>
      <c r="S117" s="101">
        <v>0.0003717189023346477</v>
      </c>
      <c r="T117" s="101">
        <v>0.00035220349862927306</v>
      </c>
      <c r="U117" s="101">
        <v>7.54155079774085E-05</v>
      </c>
      <c r="V117" s="101">
        <v>4.2185013085948303E-05</v>
      </c>
      <c r="W117" s="101">
        <v>2.3178079510318384E-05</v>
      </c>
      <c r="X117" s="101">
        <v>67.5</v>
      </c>
    </row>
    <row r="118" spans="1:24" s="101" customFormat="1" ht="12.75" hidden="1">
      <c r="A118" s="101">
        <v>3350</v>
      </c>
      <c r="B118" s="101">
        <v>134.5800018310547</v>
      </c>
      <c r="C118" s="101">
        <v>137.0800018310547</v>
      </c>
      <c r="D118" s="101">
        <v>9.134376525878906</v>
      </c>
      <c r="E118" s="101">
        <v>9.671224594116211</v>
      </c>
      <c r="F118" s="101">
        <v>22.137500014315066</v>
      </c>
      <c r="G118" s="101" t="s">
        <v>57</v>
      </c>
      <c r="H118" s="101">
        <v>-9.3693317444949</v>
      </c>
      <c r="I118" s="101">
        <v>57.71067008655979</v>
      </c>
      <c r="J118" s="101" t="s">
        <v>60</v>
      </c>
      <c r="K118" s="101">
        <v>0.2609774074006383</v>
      </c>
      <c r="L118" s="101">
        <v>-0.004538662723439425</v>
      </c>
      <c r="M118" s="101">
        <v>-0.06354204127410765</v>
      </c>
      <c r="N118" s="101">
        <v>-0.0007629996996709994</v>
      </c>
      <c r="O118" s="101">
        <v>0.010197018668970577</v>
      </c>
      <c r="P118" s="101">
        <v>-0.0005193845633126045</v>
      </c>
      <c r="Q118" s="101">
        <v>-0.0013953689892124855</v>
      </c>
      <c r="R118" s="101">
        <v>-6.135605851155255E-05</v>
      </c>
      <c r="S118" s="101">
        <v>0.00011005324275576244</v>
      </c>
      <c r="T118" s="101">
        <v>-3.6996155872606824E-05</v>
      </c>
      <c r="U118" s="101">
        <v>-3.587827555785784E-05</v>
      </c>
      <c r="V118" s="101">
        <v>-4.8410200142878335E-06</v>
      </c>
      <c r="W118" s="101">
        <v>6.117209146836341E-06</v>
      </c>
      <c r="X118" s="101">
        <v>67.5</v>
      </c>
    </row>
    <row r="119" spans="1:24" s="101" customFormat="1" ht="12.75" hidden="1">
      <c r="A119" s="101">
        <v>3351</v>
      </c>
      <c r="B119" s="101">
        <v>127.23999786376953</v>
      </c>
      <c r="C119" s="101">
        <v>146.63999938964844</v>
      </c>
      <c r="D119" s="101">
        <v>9.097212791442871</v>
      </c>
      <c r="E119" s="101">
        <v>9.212221145629883</v>
      </c>
      <c r="F119" s="101">
        <v>25.46055300041444</v>
      </c>
      <c r="G119" s="101" t="s">
        <v>58</v>
      </c>
      <c r="H119" s="101">
        <v>6.884207653694915</v>
      </c>
      <c r="I119" s="101">
        <v>66.62420551746445</v>
      </c>
      <c r="J119" s="101" t="s">
        <v>61</v>
      </c>
      <c r="K119" s="101">
        <v>-0.6553222069030464</v>
      </c>
      <c r="L119" s="101">
        <v>-0.8343483916852271</v>
      </c>
      <c r="M119" s="101">
        <v>-0.1544262377179623</v>
      </c>
      <c r="N119" s="101">
        <v>-0.0738251136850138</v>
      </c>
      <c r="O119" s="101">
        <v>-0.026430708647384154</v>
      </c>
      <c r="P119" s="101">
        <v>-0.023929687661946322</v>
      </c>
      <c r="Q119" s="101">
        <v>-0.0031534424407829377</v>
      </c>
      <c r="R119" s="101">
        <v>-0.0011348441951471238</v>
      </c>
      <c r="S119" s="101">
        <v>-0.0003550538355120482</v>
      </c>
      <c r="T119" s="101">
        <v>-0.000350255034078527</v>
      </c>
      <c r="U119" s="101">
        <v>-6.633436655674785E-05</v>
      </c>
      <c r="V119" s="101">
        <v>-4.1906322366474655E-05</v>
      </c>
      <c r="W119" s="101">
        <v>-2.23562770165451E-05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19.169576551442784</v>
      </c>
      <c r="G120" s="102"/>
      <c r="H120" s="102"/>
      <c r="I120" s="115"/>
      <c r="J120" s="115" t="s">
        <v>159</v>
      </c>
      <c r="K120" s="102">
        <f>AVERAGE(K118,K113,K108,K103,K98,K93)</f>
        <v>0.38735985371404463</v>
      </c>
      <c r="L120" s="102">
        <f>AVERAGE(L118,L113,L108,L103,L98,L93)</f>
        <v>-0.0055858896777473905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31.57444185870935</v>
      </c>
      <c r="G121" s="102"/>
      <c r="H121" s="102"/>
      <c r="I121" s="115"/>
      <c r="J121" s="115" t="s">
        <v>160</v>
      </c>
      <c r="K121" s="102">
        <f>AVERAGE(K119,K114,K109,K104,K99,K94)</f>
        <v>-0.06522897633817482</v>
      </c>
      <c r="L121" s="102">
        <f>AVERAGE(L119,L114,L109,L104,L99,L94)</f>
        <v>-1.0268058259358803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0.2420999085712779</v>
      </c>
      <c r="L122" s="102">
        <f>ABS(L120/$H$33)</f>
        <v>0.015516360215964973</v>
      </c>
      <c r="M122" s="115" t="s">
        <v>111</v>
      </c>
      <c r="N122" s="102">
        <f>K122+L122+L123+K123</f>
        <v>0.936431828371131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0.037061918373962964</v>
      </c>
      <c r="L123" s="102">
        <f>ABS(L121/$H$34)</f>
        <v>0.6417536412099252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3352</v>
      </c>
      <c r="B126" s="101">
        <v>156.14</v>
      </c>
      <c r="C126" s="101">
        <v>160.24</v>
      </c>
      <c r="D126" s="101">
        <v>8.941082278024613</v>
      </c>
      <c r="E126" s="101">
        <v>9.71151256140765</v>
      </c>
      <c r="F126" s="101">
        <v>35.53311595884953</v>
      </c>
      <c r="G126" s="101" t="s">
        <v>59</v>
      </c>
      <c r="H126" s="101">
        <v>6.080217761664898</v>
      </c>
      <c r="I126" s="101">
        <v>94.72021776166488</v>
      </c>
      <c r="J126" s="101" t="s">
        <v>73</v>
      </c>
      <c r="K126" s="101">
        <v>2.346040604458233</v>
      </c>
      <c r="M126" s="101" t="s">
        <v>68</v>
      </c>
      <c r="N126" s="101">
        <v>1.2476546334650427</v>
      </c>
      <c r="X126" s="101">
        <v>67.5</v>
      </c>
    </row>
    <row r="127" spans="1:24" s="101" customFormat="1" ht="12.75" hidden="1">
      <c r="A127" s="101">
        <v>3351</v>
      </c>
      <c r="B127" s="101">
        <v>118.18000030517578</v>
      </c>
      <c r="C127" s="101">
        <v>129.17999267578125</v>
      </c>
      <c r="D127" s="101">
        <v>9.265348434448242</v>
      </c>
      <c r="E127" s="101">
        <v>9.482011795043945</v>
      </c>
      <c r="F127" s="101">
        <v>28.5530236444941</v>
      </c>
      <c r="G127" s="101" t="s">
        <v>56</v>
      </c>
      <c r="H127" s="101">
        <v>22.652685994150985</v>
      </c>
      <c r="I127" s="101">
        <v>73.33268629932677</v>
      </c>
      <c r="J127" s="101" t="s">
        <v>62</v>
      </c>
      <c r="K127" s="101">
        <v>1.4698408801326102</v>
      </c>
      <c r="L127" s="101">
        <v>0.22338467774419687</v>
      </c>
      <c r="M127" s="101">
        <v>0.3479652510483767</v>
      </c>
      <c r="N127" s="101">
        <v>0.10510559544925319</v>
      </c>
      <c r="O127" s="101">
        <v>0.05903153901665576</v>
      </c>
      <c r="P127" s="101">
        <v>0.006407977242778581</v>
      </c>
      <c r="Q127" s="101">
        <v>0.007185640586922557</v>
      </c>
      <c r="R127" s="101">
        <v>0.001617897795763502</v>
      </c>
      <c r="S127" s="101">
        <v>0.0007744975592553002</v>
      </c>
      <c r="T127" s="101">
        <v>9.42573402481578E-05</v>
      </c>
      <c r="U127" s="101">
        <v>0.00015717787758996385</v>
      </c>
      <c r="V127" s="101">
        <v>6.0031827931134283E-05</v>
      </c>
      <c r="W127" s="101">
        <v>4.828959135445051E-05</v>
      </c>
      <c r="X127" s="101">
        <v>67.5</v>
      </c>
    </row>
    <row r="128" spans="1:24" s="101" customFormat="1" ht="12.75" hidden="1">
      <c r="A128" s="101">
        <v>3353</v>
      </c>
      <c r="B128" s="101">
        <v>100.66000366210938</v>
      </c>
      <c r="C128" s="101">
        <v>111.16000366210938</v>
      </c>
      <c r="D128" s="101">
        <v>9.954106330871582</v>
      </c>
      <c r="E128" s="101">
        <v>10.223033905029297</v>
      </c>
      <c r="F128" s="101">
        <v>19.35667235347079</v>
      </c>
      <c r="G128" s="101" t="s">
        <v>57</v>
      </c>
      <c r="H128" s="101">
        <v>13.07978074404798</v>
      </c>
      <c r="I128" s="101">
        <v>46.239784406157355</v>
      </c>
      <c r="J128" s="101" t="s">
        <v>60</v>
      </c>
      <c r="K128" s="101">
        <v>-0.2748371566121341</v>
      </c>
      <c r="L128" s="101">
        <v>0.0012169877020339463</v>
      </c>
      <c r="M128" s="101">
        <v>0.0611750235698571</v>
      </c>
      <c r="N128" s="101">
        <v>-0.001086892915926416</v>
      </c>
      <c r="O128" s="101">
        <v>-0.01166282100618248</v>
      </c>
      <c r="P128" s="101">
        <v>0.00013923137095535521</v>
      </c>
      <c r="Q128" s="101">
        <v>0.001077213111414857</v>
      </c>
      <c r="R128" s="101">
        <v>-8.736844948349272E-05</v>
      </c>
      <c r="S128" s="101">
        <v>-0.0002039047089662325</v>
      </c>
      <c r="T128" s="101">
        <v>9.907825339732588E-06</v>
      </c>
      <c r="U128" s="101">
        <v>1.114842576175286E-05</v>
      </c>
      <c r="V128" s="101">
        <v>-6.897523657221279E-06</v>
      </c>
      <c r="W128" s="101">
        <v>-1.4251456815812441E-05</v>
      </c>
      <c r="X128" s="101">
        <v>67.5</v>
      </c>
    </row>
    <row r="129" spans="1:24" s="101" customFormat="1" ht="12.75" hidden="1">
      <c r="A129" s="101">
        <v>3350</v>
      </c>
      <c r="B129" s="101">
        <v>148</v>
      </c>
      <c r="C129" s="101">
        <v>165.1999969482422</v>
      </c>
      <c r="D129" s="101">
        <v>9.144798278808594</v>
      </c>
      <c r="E129" s="101">
        <v>9.247164726257324</v>
      </c>
      <c r="F129" s="101">
        <v>25.17217115515987</v>
      </c>
      <c r="G129" s="101" t="s">
        <v>58</v>
      </c>
      <c r="H129" s="101">
        <v>-14.91603284649203</v>
      </c>
      <c r="I129" s="101">
        <v>65.58396715350797</v>
      </c>
      <c r="J129" s="101" t="s">
        <v>61</v>
      </c>
      <c r="K129" s="101">
        <v>-1.4439171549138001</v>
      </c>
      <c r="L129" s="101">
        <v>0.22338136267784692</v>
      </c>
      <c r="M129" s="101">
        <v>-0.34254551876850947</v>
      </c>
      <c r="N129" s="101">
        <v>-0.10509997554010839</v>
      </c>
      <c r="O129" s="101">
        <v>-0.05786796354506265</v>
      </c>
      <c r="P129" s="101">
        <v>0.006406464467185475</v>
      </c>
      <c r="Q129" s="101">
        <v>-0.007104438229517142</v>
      </c>
      <c r="R129" s="101">
        <v>-0.0016155370721748384</v>
      </c>
      <c r="S129" s="101">
        <v>-0.0007471742360077824</v>
      </c>
      <c r="T129" s="101">
        <v>9.373516516065005E-05</v>
      </c>
      <c r="U129" s="101">
        <v>-0.00015678200727991826</v>
      </c>
      <c r="V129" s="101">
        <v>-5.963425636453755E-05</v>
      </c>
      <c r="W129" s="101">
        <v>-4.613871055639564E-05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3352</v>
      </c>
      <c r="B131" s="101">
        <v>148.36</v>
      </c>
      <c r="C131" s="101">
        <v>135.86</v>
      </c>
      <c r="D131" s="101">
        <v>9.030770481509562</v>
      </c>
      <c r="E131" s="101">
        <v>9.815102531461651</v>
      </c>
      <c r="F131" s="101">
        <v>33.24523152297552</v>
      </c>
      <c r="G131" s="101" t="s">
        <v>59</v>
      </c>
      <c r="H131" s="101">
        <v>6.852654880511963</v>
      </c>
      <c r="I131" s="101">
        <v>87.71265488051198</v>
      </c>
      <c r="J131" s="101" t="s">
        <v>73</v>
      </c>
      <c r="K131" s="101">
        <v>4.1095936357735265</v>
      </c>
      <c r="M131" s="101" t="s">
        <v>68</v>
      </c>
      <c r="N131" s="101">
        <v>2.290066656418307</v>
      </c>
      <c r="X131" s="101">
        <v>67.5</v>
      </c>
    </row>
    <row r="132" spans="1:24" s="101" customFormat="1" ht="12.75" hidden="1">
      <c r="A132" s="101">
        <v>3351</v>
      </c>
      <c r="B132" s="101">
        <v>96.83999633789062</v>
      </c>
      <c r="C132" s="101">
        <v>127.73999786376953</v>
      </c>
      <c r="D132" s="101">
        <v>9.733363151550293</v>
      </c>
      <c r="E132" s="101">
        <v>9.833541870117188</v>
      </c>
      <c r="F132" s="101">
        <v>20.0662991586665</v>
      </c>
      <c r="G132" s="101" t="s">
        <v>56</v>
      </c>
      <c r="H132" s="101">
        <v>19.674208144961668</v>
      </c>
      <c r="I132" s="101">
        <v>49.01420448285229</v>
      </c>
      <c r="J132" s="101" t="s">
        <v>62</v>
      </c>
      <c r="K132" s="101">
        <v>1.8768303656866492</v>
      </c>
      <c r="L132" s="101">
        <v>0.6167884136762533</v>
      </c>
      <c r="M132" s="101">
        <v>0.44431457769513355</v>
      </c>
      <c r="N132" s="101">
        <v>0.056366998331249925</v>
      </c>
      <c r="O132" s="101">
        <v>0.0753770272201786</v>
      </c>
      <c r="P132" s="101">
        <v>0.017693488112142275</v>
      </c>
      <c r="Q132" s="101">
        <v>0.009175239244493727</v>
      </c>
      <c r="R132" s="101">
        <v>0.0008676777956254999</v>
      </c>
      <c r="S132" s="101">
        <v>0.0009889369739252694</v>
      </c>
      <c r="T132" s="101">
        <v>0.00026031613181894093</v>
      </c>
      <c r="U132" s="101">
        <v>0.00020069524408356535</v>
      </c>
      <c r="V132" s="101">
        <v>3.218451527983053E-05</v>
      </c>
      <c r="W132" s="101">
        <v>6.166172670473381E-05</v>
      </c>
      <c r="X132" s="101">
        <v>67.5</v>
      </c>
    </row>
    <row r="133" spans="1:24" s="101" customFormat="1" ht="12.75" hidden="1">
      <c r="A133" s="101">
        <v>3353</v>
      </c>
      <c r="B133" s="101">
        <v>95.31999969482422</v>
      </c>
      <c r="C133" s="101">
        <v>99.62000274658203</v>
      </c>
      <c r="D133" s="101">
        <v>9.855873107910156</v>
      </c>
      <c r="E133" s="101">
        <v>10.281030654907227</v>
      </c>
      <c r="F133" s="101">
        <v>18.220686418510823</v>
      </c>
      <c r="G133" s="101" t="s">
        <v>57</v>
      </c>
      <c r="H133" s="101">
        <v>16.130059736612594</v>
      </c>
      <c r="I133" s="101">
        <v>43.95005943143681</v>
      </c>
      <c r="J133" s="101" t="s">
        <v>60</v>
      </c>
      <c r="K133" s="101">
        <v>-0.363994260815773</v>
      </c>
      <c r="L133" s="101">
        <v>0.003357083314615717</v>
      </c>
      <c r="M133" s="101">
        <v>0.08121138143347614</v>
      </c>
      <c r="N133" s="101">
        <v>-0.0005829613410188565</v>
      </c>
      <c r="O133" s="101">
        <v>-0.015415491823173824</v>
      </c>
      <c r="P133" s="101">
        <v>0.0003841529184621208</v>
      </c>
      <c r="Q133" s="101">
        <v>0.0014397223287905812</v>
      </c>
      <c r="R133" s="101">
        <v>-4.684658307952259E-05</v>
      </c>
      <c r="S133" s="101">
        <v>-0.0002671253785181398</v>
      </c>
      <c r="T133" s="101">
        <v>2.7352309287831347E-05</v>
      </c>
      <c r="U133" s="101">
        <v>1.565340003030487E-05</v>
      </c>
      <c r="V133" s="101">
        <v>-3.70087909164623E-06</v>
      </c>
      <c r="W133" s="101">
        <v>-1.8614590170222837E-05</v>
      </c>
      <c r="X133" s="101">
        <v>67.5</v>
      </c>
    </row>
    <row r="134" spans="1:24" s="101" customFormat="1" ht="12.75" hidden="1">
      <c r="A134" s="101">
        <v>3350</v>
      </c>
      <c r="B134" s="101">
        <v>162.83999633789062</v>
      </c>
      <c r="C134" s="101">
        <v>158.44000244140625</v>
      </c>
      <c r="D134" s="101">
        <v>9.270735740661621</v>
      </c>
      <c r="E134" s="101">
        <v>9.424104690551758</v>
      </c>
      <c r="F134" s="101">
        <v>26.095379925028837</v>
      </c>
      <c r="G134" s="101" t="s">
        <v>58</v>
      </c>
      <c r="H134" s="101">
        <v>-28.232509419936406</v>
      </c>
      <c r="I134" s="101">
        <v>67.10748691795422</v>
      </c>
      <c r="J134" s="101" t="s">
        <v>61</v>
      </c>
      <c r="K134" s="101">
        <v>-1.8411953724840446</v>
      </c>
      <c r="L134" s="101">
        <v>0.6167792775676625</v>
      </c>
      <c r="M134" s="101">
        <v>-0.4368296641461879</v>
      </c>
      <c r="N134" s="101">
        <v>-0.05636398368594975</v>
      </c>
      <c r="O134" s="101">
        <v>-0.07378386574584722</v>
      </c>
      <c r="P134" s="101">
        <v>0.017689317344367957</v>
      </c>
      <c r="Q134" s="101">
        <v>-0.00906157904615303</v>
      </c>
      <c r="R134" s="101">
        <v>-0.000866412231374477</v>
      </c>
      <c r="S134" s="101">
        <v>-0.0009521766488147088</v>
      </c>
      <c r="T134" s="101">
        <v>0.0002588751429971581</v>
      </c>
      <c r="U134" s="101">
        <v>-0.00020008386258080167</v>
      </c>
      <c r="V134" s="101">
        <v>-3.1971026222920356E-05</v>
      </c>
      <c r="W134" s="101">
        <v>-5.878490939861969E-05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3352</v>
      </c>
      <c r="B136" s="101">
        <v>137.64</v>
      </c>
      <c r="C136" s="101">
        <v>129.44</v>
      </c>
      <c r="D136" s="101">
        <v>9.204004762970484</v>
      </c>
      <c r="E136" s="101">
        <v>10.01059497421642</v>
      </c>
      <c r="F136" s="101">
        <v>29.926148026749452</v>
      </c>
      <c r="G136" s="101" t="s">
        <v>59</v>
      </c>
      <c r="H136" s="101">
        <v>7.294810861805402</v>
      </c>
      <c r="I136" s="101">
        <v>77.43481086180539</v>
      </c>
      <c r="J136" s="101" t="s">
        <v>73</v>
      </c>
      <c r="K136" s="101">
        <v>0.7899678365392845</v>
      </c>
      <c r="M136" s="101" t="s">
        <v>68</v>
      </c>
      <c r="N136" s="101">
        <v>0.42915637896155645</v>
      </c>
      <c r="X136" s="101">
        <v>67.5</v>
      </c>
    </row>
    <row r="137" spans="1:24" s="101" customFormat="1" ht="12.75" hidden="1">
      <c r="A137" s="101">
        <v>3351</v>
      </c>
      <c r="B137" s="101">
        <v>106.76000213623047</v>
      </c>
      <c r="C137" s="101">
        <v>126.26000213623047</v>
      </c>
      <c r="D137" s="101">
        <v>9.308929443359375</v>
      </c>
      <c r="E137" s="101">
        <v>9.451997756958008</v>
      </c>
      <c r="F137" s="101">
        <v>20.51376852290463</v>
      </c>
      <c r="G137" s="101" t="s">
        <v>56</v>
      </c>
      <c r="H137" s="101">
        <v>13.153657675609956</v>
      </c>
      <c r="I137" s="101">
        <v>52.413659811840425</v>
      </c>
      <c r="J137" s="101" t="s">
        <v>62</v>
      </c>
      <c r="K137" s="101">
        <v>0.8425798414194066</v>
      </c>
      <c r="L137" s="101">
        <v>0.18428508105984828</v>
      </c>
      <c r="M137" s="101">
        <v>0.19946932746259616</v>
      </c>
      <c r="N137" s="101">
        <v>0.07132036823530394</v>
      </c>
      <c r="O137" s="101">
        <v>0.033839567428810696</v>
      </c>
      <c r="P137" s="101">
        <v>0.005286413773216312</v>
      </c>
      <c r="Q137" s="101">
        <v>0.004119138154731594</v>
      </c>
      <c r="R137" s="101">
        <v>0.0010978362591588765</v>
      </c>
      <c r="S137" s="101">
        <v>0.00044397824194259073</v>
      </c>
      <c r="T137" s="101">
        <v>7.777232001861923E-05</v>
      </c>
      <c r="U137" s="101">
        <v>9.010618258545769E-05</v>
      </c>
      <c r="V137" s="101">
        <v>4.073755985385993E-05</v>
      </c>
      <c r="W137" s="101">
        <v>2.7681602422268948E-05</v>
      </c>
      <c r="X137" s="101">
        <v>67.5</v>
      </c>
    </row>
    <row r="138" spans="1:24" s="101" customFormat="1" ht="12.75" hidden="1">
      <c r="A138" s="101">
        <v>3353</v>
      </c>
      <c r="B138" s="101">
        <v>111.45999908447266</v>
      </c>
      <c r="C138" s="101">
        <v>120.26000213623047</v>
      </c>
      <c r="D138" s="101">
        <v>9.76684856414795</v>
      </c>
      <c r="E138" s="101">
        <v>10.208635330200195</v>
      </c>
      <c r="F138" s="101">
        <v>20.734038358763904</v>
      </c>
      <c r="G138" s="101" t="s">
        <v>57</v>
      </c>
      <c r="H138" s="101">
        <v>6.542634688914589</v>
      </c>
      <c r="I138" s="101">
        <v>50.502633773387245</v>
      </c>
      <c r="J138" s="101" t="s">
        <v>60</v>
      </c>
      <c r="K138" s="101">
        <v>0.025654155450555452</v>
      </c>
      <c r="L138" s="101">
        <v>0.0010037368510771249</v>
      </c>
      <c r="M138" s="101">
        <v>-0.008338676688745574</v>
      </c>
      <c r="N138" s="101">
        <v>-0.0007374711514924772</v>
      </c>
      <c r="O138" s="101">
        <v>0.0006653877947188642</v>
      </c>
      <c r="P138" s="101">
        <v>0.0001147969107071385</v>
      </c>
      <c r="Q138" s="101">
        <v>-0.00028012112740317724</v>
      </c>
      <c r="R138" s="101">
        <v>-5.927698112199751E-05</v>
      </c>
      <c r="S138" s="101">
        <v>-2.124597754500331E-05</v>
      </c>
      <c r="T138" s="101">
        <v>8.1682545637616E-06</v>
      </c>
      <c r="U138" s="101">
        <v>-1.3245311339285969E-05</v>
      </c>
      <c r="V138" s="101">
        <v>-4.6776478072340574E-06</v>
      </c>
      <c r="W138" s="101">
        <v>-2.240295606145655E-06</v>
      </c>
      <c r="X138" s="101">
        <v>67.5</v>
      </c>
    </row>
    <row r="139" spans="1:24" s="101" customFormat="1" ht="12.75" hidden="1">
      <c r="A139" s="101">
        <v>3350</v>
      </c>
      <c r="B139" s="101">
        <v>143.36000061035156</v>
      </c>
      <c r="C139" s="101">
        <v>149.9600067138672</v>
      </c>
      <c r="D139" s="101">
        <v>9.3629732131958</v>
      </c>
      <c r="E139" s="101">
        <v>9.486824989318848</v>
      </c>
      <c r="F139" s="101">
        <v>26.381436056539776</v>
      </c>
      <c r="G139" s="101" t="s">
        <v>58</v>
      </c>
      <c r="H139" s="101">
        <v>-8.740115577441756</v>
      </c>
      <c r="I139" s="101">
        <v>67.1198850329098</v>
      </c>
      <c r="J139" s="101" t="s">
        <v>61</v>
      </c>
      <c r="K139" s="101">
        <v>-0.8421892028959236</v>
      </c>
      <c r="L139" s="101">
        <v>0.18428234753651432</v>
      </c>
      <c r="M139" s="101">
        <v>-0.19929495495235444</v>
      </c>
      <c r="N139" s="101">
        <v>-0.07131655531165304</v>
      </c>
      <c r="O139" s="101">
        <v>-0.03383302503252798</v>
      </c>
      <c r="P139" s="101">
        <v>0.005285167192335852</v>
      </c>
      <c r="Q139" s="101">
        <v>-0.0041096023276891375</v>
      </c>
      <c r="R139" s="101">
        <v>-0.00109623477933927</v>
      </c>
      <c r="S139" s="101">
        <v>-0.0004434696018405217</v>
      </c>
      <c r="T139" s="101">
        <v>7.734218369337725E-05</v>
      </c>
      <c r="U139" s="101">
        <v>-8.912735757133845E-05</v>
      </c>
      <c r="V139" s="101">
        <v>-4.0468115768321835E-05</v>
      </c>
      <c r="W139" s="101">
        <v>-2.7590798978312508E-05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3352</v>
      </c>
      <c r="B141" s="101">
        <v>137.68</v>
      </c>
      <c r="C141" s="101">
        <v>131.68</v>
      </c>
      <c r="D141" s="101">
        <v>9.214766189643594</v>
      </c>
      <c r="E141" s="101">
        <v>9.918015184609377</v>
      </c>
      <c r="F141" s="101">
        <v>28.087923618540803</v>
      </c>
      <c r="G141" s="101" t="s">
        <v>59</v>
      </c>
      <c r="H141" s="101">
        <v>2.413594562976371</v>
      </c>
      <c r="I141" s="101">
        <v>72.59359456297638</v>
      </c>
      <c r="J141" s="101" t="s">
        <v>73</v>
      </c>
      <c r="K141" s="101">
        <v>1.0101622414942588</v>
      </c>
      <c r="M141" s="101" t="s">
        <v>68</v>
      </c>
      <c r="N141" s="101">
        <v>0.5551289123704212</v>
      </c>
      <c r="X141" s="101">
        <v>67.5</v>
      </c>
    </row>
    <row r="142" spans="1:24" s="101" customFormat="1" ht="12.75" hidden="1">
      <c r="A142" s="101">
        <v>3351</v>
      </c>
      <c r="B142" s="101">
        <v>108.05999755859375</v>
      </c>
      <c r="C142" s="101">
        <v>140.75999450683594</v>
      </c>
      <c r="D142" s="101">
        <v>9.490477561950684</v>
      </c>
      <c r="E142" s="101">
        <v>9.386167526245117</v>
      </c>
      <c r="F142" s="101">
        <v>21.34520083193442</v>
      </c>
      <c r="G142" s="101" t="s">
        <v>56</v>
      </c>
      <c r="H142" s="101">
        <v>12.937650408446245</v>
      </c>
      <c r="I142" s="101">
        <v>53.497647967039995</v>
      </c>
      <c r="J142" s="101" t="s">
        <v>62</v>
      </c>
      <c r="K142" s="101">
        <v>0.9455266153874343</v>
      </c>
      <c r="L142" s="101">
        <v>0.24055482611918627</v>
      </c>
      <c r="M142" s="101">
        <v>0.22384112544490242</v>
      </c>
      <c r="N142" s="101">
        <v>0.08159244026505529</v>
      </c>
      <c r="O142" s="101">
        <v>0.037974020870430406</v>
      </c>
      <c r="P142" s="101">
        <v>0.006900626807293927</v>
      </c>
      <c r="Q142" s="101">
        <v>0.004622424486318515</v>
      </c>
      <c r="R142" s="101">
        <v>0.001255936365961201</v>
      </c>
      <c r="S142" s="101">
        <v>0.0004982085892361397</v>
      </c>
      <c r="T142" s="101">
        <v>0.00010150992520933564</v>
      </c>
      <c r="U142" s="101">
        <v>0.00010110485453806581</v>
      </c>
      <c r="V142" s="101">
        <v>4.659897471426775E-05</v>
      </c>
      <c r="W142" s="101">
        <v>3.106049928919946E-05</v>
      </c>
      <c r="X142" s="101">
        <v>67.5</v>
      </c>
    </row>
    <row r="143" spans="1:24" s="101" customFormat="1" ht="12.75" hidden="1">
      <c r="A143" s="101">
        <v>3353</v>
      </c>
      <c r="B143" s="101">
        <v>112.54000091552734</v>
      </c>
      <c r="C143" s="101">
        <v>115.13999938964844</v>
      </c>
      <c r="D143" s="101">
        <v>9.353864669799805</v>
      </c>
      <c r="E143" s="101">
        <v>10.167603492736816</v>
      </c>
      <c r="F143" s="101">
        <v>23.282650671226467</v>
      </c>
      <c r="G143" s="101" t="s">
        <v>57</v>
      </c>
      <c r="H143" s="101">
        <v>14.176895166956918</v>
      </c>
      <c r="I143" s="101">
        <v>59.21689608248426</v>
      </c>
      <c r="J143" s="101" t="s">
        <v>60</v>
      </c>
      <c r="K143" s="101">
        <v>-0.45566771105001896</v>
      </c>
      <c r="L143" s="101">
        <v>0.001309916309407812</v>
      </c>
      <c r="M143" s="101">
        <v>0.10563728167570437</v>
      </c>
      <c r="N143" s="101">
        <v>-0.000843916571751775</v>
      </c>
      <c r="O143" s="101">
        <v>-0.01865827813486285</v>
      </c>
      <c r="P143" s="101">
        <v>0.0001499021848707251</v>
      </c>
      <c r="Q143" s="101">
        <v>0.0020737208061901756</v>
      </c>
      <c r="R143" s="101">
        <v>-6.7839328082066E-05</v>
      </c>
      <c r="S143" s="101">
        <v>-0.0002735117827530142</v>
      </c>
      <c r="T143" s="101">
        <v>1.0672731461868054E-05</v>
      </c>
      <c r="U143" s="101">
        <v>3.803199837238812E-05</v>
      </c>
      <c r="V143" s="101">
        <v>-5.357441313702801E-06</v>
      </c>
      <c r="W143" s="101">
        <v>-1.79035891648975E-05</v>
      </c>
      <c r="X143" s="101">
        <v>67.5</v>
      </c>
    </row>
    <row r="144" spans="1:24" s="101" customFormat="1" ht="12.75" hidden="1">
      <c r="A144" s="101">
        <v>3350</v>
      </c>
      <c r="B144" s="101">
        <v>137.22000122070312</v>
      </c>
      <c r="C144" s="101">
        <v>139.1199951171875</v>
      </c>
      <c r="D144" s="101">
        <v>9.38000202178955</v>
      </c>
      <c r="E144" s="101">
        <v>9.666352272033691</v>
      </c>
      <c r="F144" s="101">
        <v>24.05396804417404</v>
      </c>
      <c r="G144" s="101" t="s">
        <v>58</v>
      </c>
      <c r="H144" s="101">
        <v>-8.648528150269101</v>
      </c>
      <c r="I144" s="101">
        <v>61.07147307043403</v>
      </c>
      <c r="J144" s="101" t="s">
        <v>61</v>
      </c>
      <c r="K144" s="101">
        <v>-0.828485073801848</v>
      </c>
      <c r="L144" s="101">
        <v>0.2405512595861728</v>
      </c>
      <c r="M144" s="101">
        <v>-0.1973464318415928</v>
      </c>
      <c r="N144" s="101">
        <v>-0.08158807580294156</v>
      </c>
      <c r="O144" s="101">
        <v>-0.033074082271621424</v>
      </c>
      <c r="P144" s="101">
        <v>0.006898998454015957</v>
      </c>
      <c r="Q144" s="101">
        <v>-0.004131160871920985</v>
      </c>
      <c r="R144" s="101">
        <v>-0.001254102858982947</v>
      </c>
      <c r="S144" s="101">
        <v>-0.0004164169822232668</v>
      </c>
      <c r="T144" s="101">
        <v>0.00010094730169324868</v>
      </c>
      <c r="U144" s="101">
        <v>-9.36790195879852E-05</v>
      </c>
      <c r="V144" s="101">
        <v>-4.628998020080799E-05</v>
      </c>
      <c r="W144" s="101">
        <v>-2.538141270908546E-05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3352</v>
      </c>
      <c r="B146" s="101">
        <v>142.7</v>
      </c>
      <c r="C146" s="101">
        <v>144.9</v>
      </c>
      <c r="D146" s="101">
        <v>8.901887024153554</v>
      </c>
      <c r="E146" s="101">
        <v>9.710677386065555</v>
      </c>
      <c r="F146" s="101">
        <v>29.962402670527045</v>
      </c>
      <c r="G146" s="101" t="s">
        <v>59</v>
      </c>
      <c r="H146" s="101">
        <v>4.976866248388404</v>
      </c>
      <c r="I146" s="101">
        <v>80.1768662483884</v>
      </c>
      <c r="J146" s="101" t="s">
        <v>73</v>
      </c>
      <c r="K146" s="101">
        <v>1.3970357369619382</v>
      </c>
      <c r="M146" s="101" t="s">
        <v>68</v>
      </c>
      <c r="N146" s="101">
        <v>0.890360948343962</v>
      </c>
      <c r="X146" s="101">
        <v>67.5</v>
      </c>
    </row>
    <row r="147" spans="1:24" s="101" customFormat="1" ht="12.75" hidden="1">
      <c r="A147" s="101">
        <v>3351</v>
      </c>
      <c r="B147" s="101">
        <v>134.5800018310547</v>
      </c>
      <c r="C147" s="101">
        <v>154.97999572753906</v>
      </c>
      <c r="D147" s="101">
        <v>9.03942584991455</v>
      </c>
      <c r="E147" s="101">
        <v>9.287443161010742</v>
      </c>
      <c r="F147" s="101">
        <v>28.398621932594622</v>
      </c>
      <c r="G147" s="101" t="s">
        <v>56</v>
      </c>
      <c r="H147" s="101">
        <v>7.73055228373525</v>
      </c>
      <c r="I147" s="101">
        <v>74.81055411478994</v>
      </c>
      <c r="J147" s="101" t="s">
        <v>62</v>
      </c>
      <c r="K147" s="101">
        <v>0.9888004313135467</v>
      </c>
      <c r="L147" s="101">
        <v>0.5883657743912193</v>
      </c>
      <c r="M147" s="101">
        <v>0.23408589010944691</v>
      </c>
      <c r="N147" s="101">
        <v>0.12825532617366323</v>
      </c>
      <c r="O147" s="101">
        <v>0.03971191999191718</v>
      </c>
      <c r="P147" s="101">
        <v>0.016878242031693618</v>
      </c>
      <c r="Q147" s="101">
        <v>0.004833968826165669</v>
      </c>
      <c r="R147" s="101">
        <v>0.001974161664813306</v>
      </c>
      <c r="S147" s="101">
        <v>0.0005209738355761304</v>
      </c>
      <c r="T147" s="101">
        <v>0.00024831384873638126</v>
      </c>
      <c r="U147" s="101">
        <v>0.00010571354408215087</v>
      </c>
      <c r="V147" s="101">
        <v>7.324665186012153E-05</v>
      </c>
      <c r="W147" s="101">
        <v>3.2473249827848986E-05</v>
      </c>
      <c r="X147" s="101">
        <v>67.5</v>
      </c>
    </row>
    <row r="148" spans="1:24" s="101" customFormat="1" ht="12.75" hidden="1">
      <c r="A148" s="101">
        <v>3353</v>
      </c>
      <c r="B148" s="101">
        <v>100.87999725341797</v>
      </c>
      <c r="C148" s="101">
        <v>106.58000183105469</v>
      </c>
      <c r="D148" s="101">
        <v>9.443682670593262</v>
      </c>
      <c r="E148" s="101">
        <v>10.033024787902832</v>
      </c>
      <c r="F148" s="101">
        <v>23.772068293760032</v>
      </c>
      <c r="G148" s="101" t="s">
        <v>57</v>
      </c>
      <c r="H148" s="101">
        <v>26.477282894721704</v>
      </c>
      <c r="I148" s="101">
        <v>59.85728014813967</v>
      </c>
      <c r="J148" s="101" t="s">
        <v>60</v>
      </c>
      <c r="K148" s="101">
        <v>-0.829053886954869</v>
      </c>
      <c r="L148" s="101">
        <v>0.003202667462158883</v>
      </c>
      <c r="M148" s="101">
        <v>0.19480508805483038</v>
      </c>
      <c r="N148" s="101">
        <v>-0.0013268065701483572</v>
      </c>
      <c r="O148" s="101">
        <v>-0.03352788219827062</v>
      </c>
      <c r="P148" s="101">
        <v>0.00036648298298785735</v>
      </c>
      <c r="Q148" s="101">
        <v>0.0039510119241721545</v>
      </c>
      <c r="R148" s="101">
        <v>-0.0001066543739296267</v>
      </c>
      <c r="S148" s="101">
        <v>-0.0004576866159669321</v>
      </c>
      <c r="T148" s="101">
        <v>2.609816193795967E-05</v>
      </c>
      <c r="U148" s="101">
        <v>8.12814581073325E-05</v>
      </c>
      <c r="V148" s="101">
        <v>-8.422474700505546E-06</v>
      </c>
      <c r="W148" s="101">
        <v>-2.9029047743321137E-05</v>
      </c>
      <c r="X148" s="101">
        <v>67.5</v>
      </c>
    </row>
    <row r="149" spans="1:24" s="101" customFormat="1" ht="12.75" hidden="1">
      <c r="A149" s="101">
        <v>3350</v>
      </c>
      <c r="B149" s="101">
        <v>124.18000030517578</v>
      </c>
      <c r="C149" s="101">
        <v>150.3800048828125</v>
      </c>
      <c r="D149" s="101">
        <v>9.06823444366455</v>
      </c>
      <c r="E149" s="101">
        <v>9.164656639099121</v>
      </c>
      <c r="F149" s="101">
        <v>19.169576551442784</v>
      </c>
      <c r="G149" s="101" t="s">
        <v>58</v>
      </c>
      <c r="H149" s="101">
        <v>-6.363953180275388</v>
      </c>
      <c r="I149" s="101">
        <v>50.3160471249004</v>
      </c>
      <c r="J149" s="101" t="s">
        <v>61</v>
      </c>
      <c r="K149" s="101">
        <v>-0.5388839814754928</v>
      </c>
      <c r="L149" s="101">
        <v>0.5883570577430902</v>
      </c>
      <c r="M149" s="101">
        <v>-0.12979669339502387</v>
      </c>
      <c r="N149" s="101">
        <v>-0.12824846305604662</v>
      </c>
      <c r="O149" s="101">
        <v>-0.021281863281755183</v>
      </c>
      <c r="P149" s="101">
        <v>0.01687426277807743</v>
      </c>
      <c r="Q149" s="101">
        <v>-0.0027850959386331643</v>
      </c>
      <c r="R149" s="101">
        <v>-0.0019712785504185154</v>
      </c>
      <c r="S149" s="101">
        <v>-0.0002488708478702215</v>
      </c>
      <c r="T149" s="101">
        <v>0.0002469385620305878</v>
      </c>
      <c r="U149" s="101">
        <v>-6.75919963483459E-05</v>
      </c>
      <c r="V149" s="101">
        <v>-7.276079939525946E-05</v>
      </c>
      <c r="W149" s="101">
        <v>-1.4554255099381631E-05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3352</v>
      </c>
      <c r="B151" s="101">
        <v>156.14</v>
      </c>
      <c r="C151" s="101">
        <v>150.14</v>
      </c>
      <c r="D151" s="101">
        <v>8.738161260250402</v>
      </c>
      <c r="E151" s="101">
        <v>9.818238031329388</v>
      </c>
      <c r="F151" s="101">
        <v>30.485196871394127</v>
      </c>
      <c r="G151" s="101" t="s">
        <v>59</v>
      </c>
      <c r="H151" s="101">
        <v>-5.48881652784371</v>
      </c>
      <c r="I151" s="101">
        <v>83.15118347215628</v>
      </c>
      <c r="J151" s="101" t="s">
        <v>73</v>
      </c>
      <c r="K151" s="101">
        <v>1.9494902973621056</v>
      </c>
      <c r="M151" s="101" t="s">
        <v>68</v>
      </c>
      <c r="N151" s="101">
        <v>1.0313690381184388</v>
      </c>
      <c r="X151" s="101">
        <v>67.5</v>
      </c>
    </row>
    <row r="152" spans="1:24" s="101" customFormat="1" ht="12.75" hidden="1">
      <c r="A152" s="101">
        <v>3351</v>
      </c>
      <c r="B152" s="101">
        <v>127.23999786376953</v>
      </c>
      <c r="C152" s="101">
        <v>146.63999938964844</v>
      </c>
      <c r="D152" s="101">
        <v>9.097212791442871</v>
      </c>
      <c r="E152" s="101">
        <v>9.212221145629883</v>
      </c>
      <c r="F152" s="101">
        <v>28.2293416989456</v>
      </c>
      <c r="G152" s="101" t="s">
        <v>56</v>
      </c>
      <c r="H152" s="101">
        <v>14.129468480605084</v>
      </c>
      <c r="I152" s="101">
        <v>73.86946634437462</v>
      </c>
      <c r="J152" s="101" t="s">
        <v>62</v>
      </c>
      <c r="K152" s="101">
        <v>1.3420331974325057</v>
      </c>
      <c r="L152" s="101">
        <v>0.19663326289116398</v>
      </c>
      <c r="M152" s="101">
        <v>0.3177089910660222</v>
      </c>
      <c r="N152" s="101">
        <v>0.07649664526403954</v>
      </c>
      <c r="O152" s="101">
        <v>0.053898384082387334</v>
      </c>
      <c r="P152" s="101">
        <v>0.0056406695099243355</v>
      </c>
      <c r="Q152" s="101">
        <v>0.006560772479841796</v>
      </c>
      <c r="R152" s="101">
        <v>0.0011774923274137455</v>
      </c>
      <c r="S152" s="101">
        <v>0.0007071278616109448</v>
      </c>
      <c r="T152" s="101">
        <v>8.295425298276396E-05</v>
      </c>
      <c r="U152" s="101">
        <v>0.00014348939746539375</v>
      </c>
      <c r="V152" s="101">
        <v>4.368198175244631E-05</v>
      </c>
      <c r="W152" s="101">
        <v>4.4086885663882454E-05</v>
      </c>
      <c r="X152" s="101">
        <v>67.5</v>
      </c>
    </row>
    <row r="153" spans="1:24" s="101" customFormat="1" ht="12.75" hidden="1">
      <c r="A153" s="101">
        <v>3353</v>
      </c>
      <c r="B153" s="101">
        <v>103.33999633789062</v>
      </c>
      <c r="C153" s="101">
        <v>109.63999938964844</v>
      </c>
      <c r="D153" s="101">
        <v>9.63630485534668</v>
      </c>
      <c r="E153" s="101">
        <v>10.223368644714355</v>
      </c>
      <c r="F153" s="101">
        <v>22.749894101899773</v>
      </c>
      <c r="G153" s="101" t="s">
        <v>57</v>
      </c>
      <c r="H153" s="101">
        <v>20.304238889139917</v>
      </c>
      <c r="I153" s="101">
        <v>56.14423522703054</v>
      </c>
      <c r="J153" s="101" t="s">
        <v>60</v>
      </c>
      <c r="K153" s="101">
        <v>-0.995563653457701</v>
      </c>
      <c r="L153" s="101">
        <v>0.0010708156595839093</v>
      </c>
      <c r="M153" s="101">
        <v>0.2332497417400901</v>
      </c>
      <c r="N153" s="101">
        <v>-0.0007914078629980138</v>
      </c>
      <c r="O153" s="101">
        <v>-0.04037110676505378</v>
      </c>
      <c r="P153" s="101">
        <v>0.0001226429149901794</v>
      </c>
      <c r="Q153" s="101">
        <v>0.004698044045813053</v>
      </c>
      <c r="R153" s="101">
        <v>-6.3627032045928E-05</v>
      </c>
      <c r="S153" s="101">
        <v>-0.0005600640201474125</v>
      </c>
      <c r="T153" s="101">
        <v>8.737312567632143E-06</v>
      </c>
      <c r="U153" s="101">
        <v>9.446975600246971E-05</v>
      </c>
      <c r="V153" s="101">
        <v>-5.030072279131346E-06</v>
      </c>
      <c r="W153" s="101">
        <v>-3.5792473481223425E-05</v>
      </c>
      <c r="X153" s="101">
        <v>67.5</v>
      </c>
    </row>
    <row r="154" spans="1:24" s="101" customFormat="1" ht="12.75" hidden="1">
      <c r="A154" s="101">
        <v>3350</v>
      </c>
      <c r="B154" s="101">
        <v>134.5800018310547</v>
      </c>
      <c r="C154" s="101">
        <v>137.0800018310547</v>
      </c>
      <c r="D154" s="101">
        <v>9.134376525878906</v>
      </c>
      <c r="E154" s="101">
        <v>9.671224594116211</v>
      </c>
      <c r="F154" s="101">
        <v>22.137500014315066</v>
      </c>
      <c r="G154" s="101" t="s">
        <v>58</v>
      </c>
      <c r="H154" s="101">
        <v>-9.3693317444949</v>
      </c>
      <c r="I154" s="101">
        <v>57.71067008655979</v>
      </c>
      <c r="J154" s="101" t="s">
        <v>61</v>
      </c>
      <c r="K154" s="101">
        <v>-0.8999478401134531</v>
      </c>
      <c r="L154" s="101">
        <v>0.1966303471721718</v>
      </c>
      <c r="M154" s="101">
        <v>-0.21571639015700922</v>
      </c>
      <c r="N154" s="101">
        <v>-0.07649255133832762</v>
      </c>
      <c r="O154" s="101">
        <v>-0.03571007624266817</v>
      </c>
      <c r="P154" s="101">
        <v>0.0056393360633671015</v>
      </c>
      <c r="Q154" s="101">
        <v>-0.004579532473500978</v>
      </c>
      <c r="R154" s="101">
        <v>-0.0011757719940155343</v>
      </c>
      <c r="S154" s="101">
        <v>-0.0004316921426234051</v>
      </c>
      <c r="T154" s="101">
        <v>8.249283276154299E-05</v>
      </c>
      <c r="U154" s="101">
        <v>-0.00010800311285243397</v>
      </c>
      <c r="V154" s="101">
        <v>-4.33914035574763E-05</v>
      </c>
      <c r="W154" s="101">
        <v>-2.5740091873110367E-05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18.220686418510823</v>
      </c>
      <c r="G155" s="102"/>
      <c r="H155" s="102"/>
      <c r="I155" s="115"/>
      <c r="J155" s="115" t="s">
        <v>159</v>
      </c>
      <c r="K155" s="102">
        <f>AVERAGE(K153,K148,K143,K138,K133,K128)</f>
        <v>-0.4822437522399901</v>
      </c>
      <c r="L155" s="102">
        <f>AVERAGE(L153,L148,L143,L138,L133,L128)</f>
        <v>0.0018602012164795655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35.53311595884953</v>
      </c>
      <c r="G156" s="102"/>
      <c r="H156" s="102"/>
      <c r="I156" s="115"/>
      <c r="J156" s="115" t="s">
        <v>160</v>
      </c>
      <c r="K156" s="102">
        <f>AVERAGE(K154,K149,K144,K139,K134,K129)</f>
        <v>-1.065769770947427</v>
      </c>
      <c r="L156" s="102">
        <f>AVERAGE(L154,L149,L144,L139,L134,L129)</f>
        <v>0.3416636087139097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0.3014023451499938</v>
      </c>
      <c r="L157" s="102">
        <f>ABS(L155/$H$33)</f>
        <v>0.005167225601332127</v>
      </c>
      <c r="M157" s="115" t="s">
        <v>111</v>
      </c>
      <c r="N157" s="102">
        <f>K157+L157+L158+K158</f>
        <v>1.1256603324176484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0.6055510062201289</v>
      </c>
      <c r="L158" s="102">
        <f>ABS(L156/$H$34)</f>
        <v>0.21353975544619355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3352</v>
      </c>
      <c r="B161" s="101">
        <v>156.14</v>
      </c>
      <c r="C161" s="101">
        <v>160.24</v>
      </c>
      <c r="D161" s="101">
        <v>8.941082278024613</v>
      </c>
      <c r="E161" s="101">
        <v>9.71151256140765</v>
      </c>
      <c r="F161" s="101">
        <v>26.498666854061348</v>
      </c>
      <c r="G161" s="101" t="s">
        <v>59</v>
      </c>
      <c r="H161" s="101">
        <v>-18.002809112568244</v>
      </c>
      <c r="I161" s="101">
        <v>70.63719088743174</v>
      </c>
      <c r="J161" s="101" t="s">
        <v>73</v>
      </c>
      <c r="K161" s="101">
        <v>2.6032750325547815</v>
      </c>
      <c r="M161" s="101" t="s">
        <v>68</v>
      </c>
      <c r="N161" s="101">
        <v>2.364137081858632</v>
      </c>
      <c r="X161" s="101">
        <v>67.5</v>
      </c>
    </row>
    <row r="162" spans="1:24" s="101" customFormat="1" ht="12.75" hidden="1">
      <c r="A162" s="101">
        <v>3351</v>
      </c>
      <c r="B162" s="101">
        <v>118.18000030517578</v>
      </c>
      <c r="C162" s="101">
        <v>129.17999267578125</v>
      </c>
      <c r="D162" s="101">
        <v>9.265348434448242</v>
      </c>
      <c r="E162" s="101">
        <v>9.482011795043945</v>
      </c>
      <c r="F162" s="101">
        <v>28.5530236444941</v>
      </c>
      <c r="G162" s="101" t="s">
        <v>56</v>
      </c>
      <c r="H162" s="101">
        <v>22.652685994150985</v>
      </c>
      <c r="I162" s="101">
        <v>73.33268629932677</v>
      </c>
      <c r="J162" s="101" t="s">
        <v>62</v>
      </c>
      <c r="K162" s="101">
        <v>0.469265655818489</v>
      </c>
      <c r="L162" s="101">
        <v>1.5355242930502122</v>
      </c>
      <c r="M162" s="101">
        <v>0.1110920403596746</v>
      </c>
      <c r="N162" s="101">
        <v>0.10288194788139957</v>
      </c>
      <c r="O162" s="101">
        <v>0.018846171365234584</v>
      </c>
      <c r="P162" s="101">
        <v>0.04404939771675058</v>
      </c>
      <c r="Q162" s="101">
        <v>0.00229401378062894</v>
      </c>
      <c r="R162" s="101">
        <v>0.001583683268533292</v>
      </c>
      <c r="S162" s="101">
        <v>0.0002472311972289222</v>
      </c>
      <c r="T162" s="101">
        <v>0.0006481842602691996</v>
      </c>
      <c r="U162" s="101">
        <v>5.019900660570659E-05</v>
      </c>
      <c r="V162" s="101">
        <v>5.87827294886668E-05</v>
      </c>
      <c r="W162" s="101">
        <v>1.542134525754131E-05</v>
      </c>
      <c r="X162" s="101">
        <v>67.5</v>
      </c>
    </row>
    <row r="163" spans="1:24" s="101" customFormat="1" ht="12.75" hidden="1">
      <c r="A163" s="101">
        <v>3350</v>
      </c>
      <c r="B163" s="101">
        <v>148</v>
      </c>
      <c r="C163" s="101">
        <v>165.1999969482422</v>
      </c>
      <c r="D163" s="101">
        <v>9.144798278808594</v>
      </c>
      <c r="E163" s="101">
        <v>9.247164726257324</v>
      </c>
      <c r="F163" s="101">
        <v>27.790216850415614</v>
      </c>
      <c r="G163" s="101" t="s">
        <v>57</v>
      </c>
      <c r="H163" s="101">
        <v>-8.094935777602927</v>
      </c>
      <c r="I163" s="101">
        <v>72.40506422239707</v>
      </c>
      <c r="J163" s="101" t="s">
        <v>60</v>
      </c>
      <c r="K163" s="101">
        <v>-0.38000843637221055</v>
      </c>
      <c r="L163" s="101">
        <v>-0.008353787283799617</v>
      </c>
      <c r="M163" s="101">
        <v>0.09069684486871615</v>
      </c>
      <c r="N163" s="101">
        <v>-0.0010636311864312253</v>
      </c>
      <c r="O163" s="101">
        <v>-0.01514127904720338</v>
      </c>
      <c r="P163" s="101">
        <v>-0.0009558246962669454</v>
      </c>
      <c r="Q163" s="101">
        <v>0.001907002610785064</v>
      </c>
      <c r="R163" s="101">
        <v>-8.555551196533965E-05</v>
      </c>
      <c r="S163" s="101">
        <v>-0.00018827359512417098</v>
      </c>
      <c r="T163" s="101">
        <v>-6.806900310809778E-05</v>
      </c>
      <c r="U163" s="101">
        <v>4.381107375630749E-05</v>
      </c>
      <c r="V163" s="101">
        <v>-6.756151691453048E-06</v>
      </c>
      <c r="W163" s="101">
        <v>-1.1409155897123548E-05</v>
      </c>
      <c r="X163" s="101">
        <v>67.5</v>
      </c>
    </row>
    <row r="164" spans="1:24" s="101" customFormat="1" ht="12.75" hidden="1">
      <c r="A164" s="101">
        <v>3353</v>
      </c>
      <c r="B164" s="101">
        <v>100.66000366210938</v>
      </c>
      <c r="C164" s="101">
        <v>111.16000366210938</v>
      </c>
      <c r="D164" s="101">
        <v>9.954106330871582</v>
      </c>
      <c r="E164" s="101">
        <v>10.223033905029297</v>
      </c>
      <c r="F164" s="101">
        <v>26.344489145263466</v>
      </c>
      <c r="G164" s="101" t="s">
        <v>58</v>
      </c>
      <c r="H164" s="101">
        <v>29.772481639214114</v>
      </c>
      <c r="I164" s="101">
        <v>62.93248530132349</v>
      </c>
      <c r="J164" s="101" t="s">
        <v>61</v>
      </c>
      <c r="K164" s="101">
        <v>0.2753249789189208</v>
      </c>
      <c r="L164" s="101">
        <v>-1.535501569125011</v>
      </c>
      <c r="M164" s="101">
        <v>0.06415234806408575</v>
      </c>
      <c r="N164" s="101">
        <v>-0.10287644963046823</v>
      </c>
      <c r="O164" s="101">
        <v>0.011221401157721252</v>
      </c>
      <c r="P164" s="101">
        <v>-0.044039026310290705</v>
      </c>
      <c r="Q164" s="101">
        <v>0.0012750844160973936</v>
      </c>
      <c r="R164" s="101">
        <v>-0.0015813705920512875</v>
      </c>
      <c r="S164" s="101">
        <v>0.0001602383170851029</v>
      </c>
      <c r="T164" s="101">
        <v>-0.0006446002219023814</v>
      </c>
      <c r="U164" s="101">
        <v>2.4505715262345615E-05</v>
      </c>
      <c r="V164" s="101">
        <v>-5.83931819689581E-05</v>
      </c>
      <c r="W164" s="101">
        <v>1.037540607723008E-05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3352</v>
      </c>
      <c r="B166" s="101">
        <v>148.36</v>
      </c>
      <c r="C166" s="101">
        <v>135.86</v>
      </c>
      <c r="D166" s="101">
        <v>9.030770481509562</v>
      </c>
      <c r="E166" s="101">
        <v>9.815102531461651</v>
      </c>
      <c r="F166" s="101">
        <v>22.819083849777797</v>
      </c>
      <c r="G166" s="101" t="s">
        <v>59</v>
      </c>
      <c r="H166" s="101">
        <v>-20.6552026587095</v>
      </c>
      <c r="I166" s="101">
        <v>60.20479734129051</v>
      </c>
      <c r="J166" s="101" t="s">
        <v>73</v>
      </c>
      <c r="K166" s="101">
        <v>3.030968879526767</v>
      </c>
      <c r="M166" s="101" t="s">
        <v>68</v>
      </c>
      <c r="N166" s="101">
        <v>2.7672585500641445</v>
      </c>
      <c r="X166" s="101">
        <v>67.5</v>
      </c>
    </row>
    <row r="167" spans="1:24" s="101" customFormat="1" ht="12.75" hidden="1">
      <c r="A167" s="101">
        <v>3351</v>
      </c>
      <c r="B167" s="101">
        <v>96.83999633789062</v>
      </c>
      <c r="C167" s="101">
        <v>127.73999786376953</v>
      </c>
      <c r="D167" s="101">
        <v>9.733363151550293</v>
      </c>
      <c r="E167" s="101">
        <v>9.833541870117188</v>
      </c>
      <c r="F167" s="101">
        <v>20.0662991586665</v>
      </c>
      <c r="G167" s="101" t="s">
        <v>56</v>
      </c>
      <c r="H167" s="101">
        <v>19.674208144961668</v>
      </c>
      <c r="I167" s="101">
        <v>49.01420448285229</v>
      </c>
      <c r="J167" s="101" t="s">
        <v>62</v>
      </c>
      <c r="K167" s="101">
        <v>0.45431345194684336</v>
      </c>
      <c r="L167" s="101">
        <v>1.6755211782180686</v>
      </c>
      <c r="M167" s="101">
        <v>0.10755223380737619</v>
      </c>
      <c r="N167" s="101">
        <v>0.054590068784977006</v>
      </c>
      <c r="O167" s="101">
        <v>0.018245675660485395</v>
      </c>
      <c r="P167" s="101">
        <v>0.048065425458380884</v>
      </c>
      <c r="Q167" s="101">
        <v>0.002220941985924713</v>
      </c>
      <c r="R167" s="101">
        <v>0.0008403496705605459</v>
      </c>
      <c r="S167" s="101">
        <v>0.0002393342846778323</v>
      </c>
      <c r="T167" s="101">
        <v>0.0007072674256828358</v>
      </c>
      <c r="U167" s="101">
        <v>4.860805399679999E-05</v>
      </c>
      <c r="V167" s="101">
        <v>3.1200516177669875E-05</v>
      </c>
      <c r="W167" s="101">
        <v>1.4924367111652827E-05</v>
      </c>
      <c r="X167" s="101">
        <v>67.5</v>
      </c>
    </row>
    <row r="168" spans="1:24" s="101" customFormat="1" ht="12.75" hidden="1">
      <c r="A168" s="101">
        <v>3350</v>
      </c>
      <c r="B168" s="101">
        <v>162.83999633789062</v>
      </c>
      <c r="C168" s="101">
        <v>158.44000244140625</v>
      </c>
      <c r="D168" s="101">
        <v>9.270735740661621</v>
      </c>
      <c r="E168" s="101">
        <v>9.424104690551758</v>
      </c>
      <c r="F168" s="101">
        <v>31.162776240862218</v>
      </c>
      <c r="G168" s="101" t="s">
        <v>57</v>
      </c>
      <c r="H168" s="101">
        <v>-15.201075007030369</v>
      </c>
      <c r="I168" s="101">
        <v>80.13892133086026</v>
      </c>
      <c r="J168" s="101" t="s">
        <v>60</v>
      </c>
      <c r="K168" s="101">
        <v>-0.20820697551973846</v>
      </c>
      <c r="L168" s="101">
        <v>-0.009116029118733309</v>
      </c>
      <c r="M168" s="101">
        <v>0.05037331408573843</v>
      </c>
      <c r="N168" s="101">
        <v>-0.00056412152119872</v>
      </c>
      <c r="O168" s="101">
        <v>-0.008186147407188855</v>
      </c>
      <c r="P168" s="101">
        <v>-0.0010430298407811305</v>
      </c>
      <c r="Q168" s="101">
        <v>0.001091333633441939</v>
      </c>
      <c r="R168" s="101">
        <v>-4.5402240586073914E-05</v>
      </c>
      <c r="S168" s="101">
        <v>-9.274044504926851E-05</v>
      </c>
      <c r="T168" s="101">
        <v>-7.427776728644785E-05</v>
      </c>
      <c r="U168" s="101">
        <v>2.7179580282211366E-05</v>
      </c>
      <c r="V168" s="101">
        <v>-3.586471307628402E-06</v>
      </c>
      <c r="W168" s="101">
        <v>-5.333122599790585E-06</v>
      </c>
      <c r="X168" s="101">
        <v>67.5</v>
      </c>
    </row>
    <row r="169" spans="1:24" s="101" customFormat="1" ht="12.75" hidden="1">
      <c r="A169" s="101">
        <v>3353</v>
      </c>
      <c r="B169" s="101">
        <v>95.31999969482422</v>
      </c>
      <c r="C169" s="101">
        <v>99.62000274658203</v>
      </c>
      <c r="D169" s="101">
        <v>9.855873107910156</v>
      </c>
      <c r="E169" s="101">
        <v>10.281030654907227</v>
      </c>
      <c r="F169" s="101">
        <v>24.03366381460654</v>
      </c>
      <c r="G169" s="101" t="s">
        <v>58</v>
      </c>
      <c r="H169" s="101">
        <v>30.151523920994627</v>
      </c>
      <c r="I169" s="101">
        <v>57.971523615818846</v>
      </c>
      <c r="J169" s="101" t="s">
        <v>61</v>
      </c>
      <c r="K169" s="101">
        <v>0.40379520547522574</v>
      </c>
      <c r="L169" s="101">
        <v>-1.6754963791874846</v>
      </c>
      <c r="M169" s="101">
        <v>0.09502637646977843</v>
      </c>
      <c r="N169" s="101">
        <v>-0.05458715395455089</v>
      </c>
      <c r="O169" s="101">
        <v>0.016306185051550355</v>
      </c>
      <c r="P169" s="101">
        <v>-0.04805410714232873</v>
      </c>
      <c r="Q169" s="101">
        <v>0.00193431491886963</v>
      </c>
      <c r="R169" s="101">
        <v>-0.0008391222827222396</v>
      </c>
      <c r="S169" s="101">
        <v>0.00022063569447012255</v>
      </c>
      <c r="T169" s="101">
        <v>-0.000703356257325522</v>
      </c>
      <c r="U169" s="101">
        <v>4.0299048736150716E-05</v>
      </c>
      <c r="V169" s="101">
        <v>-3.0993699897117767E-05</v>
      </c>
      <c r="W169" s="101">
        <v>1.3938957529850913E-05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3352</v>
      </c>
      <c r="B171" s="101">
        <v>137.64</v>
      </c>
      <c r="C171" s="101">
        <v>129.44</v>
      </c>
      <c r="D171" s="101">
        <v>9.204004762970484</v>
      </c>
      <c r="E171" s="101">
        <v>10.01059497421642</v>
      </c>
      <c r="F171" s="101">
        <v>24.986179116829813</v>
      </c>
      <c r="G171" s="101" t="s">
        <v>59</v>
      </c>
      <c r="H171" s="101">
        <v>-5.487507726637929</v>
      </c>
      <c r="I171" s="101">
        <v>64.65249227336206</v>
      </c>
      <c r="J171" s="101" t="s">
        <v>73</v>
      </c>
      <c r="K171" s="101">
        <v>0.8369148350048164</v>
      </c>
      <c r="M171" s="101" t="s">
        <v>68</v>
      </c>
      <c r="N171" s="101">
        <v>0.7706623775351942</v>
      </c>
      <c r="X171" s="101">
        <v>67.5</v>
      </c>
    </row>
    <row r="172" spans="1:24" s="101" customFormat="1" ht="12.75" hidden="1">
      <c r="A172" s="101">
        <v>3351</v>
      </c>
      <c r="B172" s="101">
        <v>106.76000213623047</v>
      </c>
      <c r="C172" s="101">
        <v>126.26000213623047</v>
      </c>
      <c r="D172" s="101">
        <v>9.308929443359375</v>
      </c>
      <c r="E172" s="101">
        <v>9.451997756958008</v>
      </c>
      <c r="F172" s="101">
        <v>20.51376852290463</v>
      </c>
      <c r="G172" s="101" t="s">
        <v>56</v>
      </c>
      <c r="H172" s="101">
        <v>13.153657675609956</v>
      </c>
      <c r="I172" s="101">
        <v>52.413659811840425</v>
      </c>
      <c r="J172" s="101" t="s">
        <v>62</v>
      </c>
      <c r="K172" s="101">
        <v>0.22318952612351106</v>
      </c>
      <c r="L172" s="101">
        <v>0.8824856058201271</v>
      </c>
      <c r="M172" s="101">
        <v>0.05283714040402075</v>
      </c>
      <c r="N172" s="101">
        <v>0.0693176924009664</v>
      </c>
      <c r="O172" s="101">
        <v>0.008963709852816356</v>
      </c>
      <c r="P172" s="101">
        <v>0.025315770929985024</v>
      </c>
      <c r="Q172" s="101">
        <v>0.0010910558390328433</v>
      </c>
      <c r="R172" s="101">
        <v>0.001067021161847226</v>
      </c>
      <c r="S172" s="101">
        <v>0.0001175685372742689</v>
      </c>
      <c r="T172" s="101">
        <v>0.00037251118111427403</v>
      </c>
      <c r="U172" s="101">
        <v>2.3862970847029186E-05</v>
      </c>
      <c r="V172" s="101">
        <v>3.960808486033657E-05</v>
      </c>
      <c r="W172" s="101">
        <v>7.328129541314547E-06</v>
      </c>
      <c r="X172" s="101">
        <v>67.5</v>
      </c>
    </row>
    <row r="173" spans="1:24" s="101" customFormat="1" ht="12.75" hidden="1">
      <c r="A173" s="101">
        <v>3350</v>
      </c>
      <c r="B173" s="101">
        <v>143.36000061035156</v>
      </c>
      <c r="C173" s="101">
        <v>149.9600067138672</v>
      </c>
      <c r="D173" s="101">
        <v>9.3629732131958</v>
      </c>
      <c r="E173" s="101">
        <v>9.486824989318848</v>
      </c>
      <c r="F173" s="101">
        <v>26.590839500399028</v>
      </c>
      <c r="G173" s="101" t="s">
        <v>57</v>
      </c>
      <c r="H173" s="101">
        <v>-8.207349466938666</v>
      </c>
      <c r="I173" s="101">
        <v>67.6526511434129</v>
      </c>
      <c r="J173" s="101" t="s">
        <v>60</v>
      </c>
      <c r="K173" s="101">
        <v>0.10537761167002549</v>
      </c>
      <c r="L173" s="101">
        <v>-0.004800876882454519</v>
      </c>
      <c r="M173" s="101">
        <v>-0.02441568508087959</v>
      </c>
      <c r="N173" s="101">
        <v>-0.0007165406570201008</v>
      </c>
      <c r="O173" s="101">
        <v>0.004317329369106456</v>
      </c>
      <c r="P173" s="101">
        <v>-0.0005493714721408064</v>
      </c>
      <c r="Q173" s="101">
        <v>-0.00047861383787210397</v>
      </c>
      <c r="R173" s="101">
        <v>-5.762693480076009E-05</v>
      </c>
      <c r="S173" s="101">
        <v>6.346252357024767E-05</v>
      </c>
      <c r="T173" s="101">
        <v>-3.912738060381749E-05</v>
      </c>
      <c r="U173" s="101">
        <v>-8.720987424395478E-06</v>
      </c>
      <c r="V173" s="101">
        <v>-4.547189830357914E-06</v>
      </c>
      <c r="W173" s="101">
        <v>4.155044898224983E-06</v>
      </c>
      <c r="X173" s="101">
        <v>67.5</v>
      </c>
    </row>
    <row r="174" spans="1:24" s="101" customFormat="1" ht="12.75" hidden="1">
      <c r="A174" s="101">
        <v>3353</v>
      </c>
      <c r="B174" s="101">
        <v>111.45999908447266</v>
      </c>
      <c r="C174" s="101">
        <v>120.26000213623047</v>
      </c>
      <c r="D174" s="101">
        <v>9.76684856414795</v>
      </c>
      <c r="E174" s="101">
        <v>10.208635330200195</v>
      </c>
      <c r="F174" s="101">
        <v>25.552686846035808</v>
      </c>
      <c r="G174" s="101" t="s">
        <v>58</v>
      </c>
      <c r="H174" s="101">
        <v>18.27958798400281</v>
      </c>
      <c r="I174" s="101">
        <v>62.239587068475466</v>
      </c>
      <c r="J174" s="101" t="s">
        <v>61</v>
      </c>
      <c r="K174" s="101">
        <v>0.196746343117118</v>
      </c>
      <c r="L174" s="101">
        <v>-0.8824725469162632</v>
      </c>
      <c r="M174" s="101">
        <v>0.046857632549089756</v>
      </c>
      <c r="N174" s="101">
        <v>-0.06931398884267036</v>
      </c>
      <c r="O174" s="101">
        <v>0.007855492438041543</v>
      </c>
      <c r="P174" s="101">
        <v>-0.025309809338773626</v>
      </c>
      <c r="Q174" s="101">
        <v>0.0009804752103368024</v>
      </c>
      <c r="R174" s="101">
        <v>-0.0010654638878044027</v>
      </c>
      <c r="S174" s="101">
        <v>9.896903080715156E-05</v>
      </c>
      <c r="T174" s="101">
        <v>-0.00037045057449305635</v>
      </c>
      <c r="U174" s="101">
        <v>2.221228840056109E-05</v>
      </c>
      <c r="V174" s="101">
        <v>-3.934619995565407E-05</v>
      </c>
      <c r="W174" s="101">
        <v>6.036313814574379E-06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3352</v>
      </c>
      <c r="B176" s="101">
        <v>137.68</v>
      </c>
      <c r="C176" s="101">
        <v>131.68</v>
      </c>
      <c r="D176" s="101">
        <v>9.214766189643594</v>
      </c>
      <c r="E176" s="101">
        <v>9.918015184609377</v>
      </c>
      <c r="F176" s="101">
        <v>23.92475701269193</v>
      </c>
      <c r="G176" s="101" t="s">
        <v>59</v>
      </c>
      <c r="H176" s="101">
        <v>-8.346162291518226</v>
      </c>
      <c r="I176" s="101">
        <v>61.833837708481774</v>
      </c>
      <c r="J176" s="101" t="s">
        <v>73</v>
      </c>
      <c r="K176" s="101">
        <v>0.6046748242334058</v>
      </c>
      <c r="M176" s="101" t="s">
        <v>68</v>
      </c>
      <c r="N176" s="101">
        <v>0.5059822735409432</v>
      </c>
      <c r="X176" s="101">
        <v>67.5</v>
      </c>
    </row>
    <row r="177" spans="1:24" s="101" customFormat="1" ht="12.75" hidden="1">
      <c r="A177" s="101">
        <v>3351</v>
      </c>
      <c r="B177" s="101">
        <v>108.05999755859375</v>
      </c>
      <c r="C177" s="101">
        <v>140.75999450683594</v>
      </c>
      <c r="D177" s="101">
        <v>9.490477561950684</v>
      </c>
      <c r="E177" s="101">
        <v>9.386167526245117</v>
      </c>
      <c r="F177" s="101">
        <v>21.34520083193442</v>
      </c>
      <c r="G177" s="101" t="s">
        <v>56</v>
      </c>
      <c r="H177" s="101">
        <v>12.937650408446245</v>
      </c>
      <c r="I177" s="101">
        <v>53.497647967039995</v>
      </c>
      <c r="J177" s="101" t="s">
        <v>62</v>
      </c>
      <c r="K177" s="101">
        <v>0.3928750288635987</v>
      </c>
      <c r="L177" s="101">
        <v>0.6592300326503953</v>
      </c>
      <c r="M177" s="101">
        <v>0.09300788859560692</v>
      </c>
      <c r="N177" s="101">
        <v>0.08048223909469175</v>
      </c>
      <c r="O177" s="101">
        <v>0.015778390083382943</v>
      </c>
      <c r="P177" s="101">
        <v>0.018911277138834077</v>
      </c>
      <c r="Q177" s="101">
        <v>0.0019206057689251438</v>
      </c>
      <c r="R177" s="101">
        <v>0.0012388568714769052</v>
      </c>
      <c r="S177" s="101">
        <v>0.00020700274458047927</v>
      </c>
      <c r="T177" s="101">
        <v>0.0002782889802192282</v>
      </c>
      <c r="U177" s="101">
        <v>4.201106891831934E-05</v>
      </c>
      <c r="V177" s="101">
        <v>4.597703014072434E-05</v>
      </c>
      <c r="W177" s="101">
        <v>1.2909698957579604E-05</v>
      </c>
      <c r="X177" s="101">
        <v>67.5</v>
      </c>
    </row>
    <row r="178" spans="1:24" s="101" customFormat="1" ht="12.75" hidden="1">
      <c r="A178" s="101">
        <v>3350</v>
      </c>
      <c r="B178" s="101">
        <v>137.22000122070312</v>
      </c>
      <c r="C178" s="101">
        <v>139.1199951171875</v>
      </c>
      <c r="D178" s="101">
        <v>9.38000202178955</v>
      </c>
      <c r="E178" s="101">
        <v>9.666352272033691</v>
      </c>
      <c r="F178" s="101">
        <v>28.16462762432065</v>
      </c>
      <c r="G178" s="101" t="s">
        <v>57</v>
      </c>
      <c r="H178" s="101">
        <v>1.7881713327273872</v>
      </c>
      <c r="I178" s="101">
        <v>71.50817255343051</v>
      </c>
      <c r="J178" s="101" t="s">
        <v>60</v>
      </c>
      <c r="K178" s="101">
        <v>-0.3895930706902639</v>
      </c>
      <c r="L178" s="101">
        <v>-0.003586073370848742</v>
      </c>
      <c r="M178" s="101">
        <v>0.09236137044335817</v>
      </c>
      <c r="N178" s="101">
        <v>-0.0008322510333691443</v>
      </c>
      <c r="O178" s="101">
        <v>-0.015623715178194704</v>
      </c>
      <c r="P178" s="101">
        <v>-0.0004103010503617699</v>
      </c>
      <c r="Q178" s="101">
        <v>0.0019125363075865244</v>
      </c>
      <c r="R178" s="101">
        <v>-6.69290146289927E-05</v>
      </c>
      <c r="S178" s="101">
        <v>-0.00020255948303189407</v>
      </c>
      <c r="T178" s="101">
        <v>-2.9219527894906454E-05</v>
      </c>
      <c r="U178" s="101">
        <v>4.2007842923266335E-05</v>
      </c>
      <c r="V178" s="101">
        <v>-5.285398743395534E-06</v>
      </c>
      <c r="W178" s="101">
        <v>-1.2537047120584531E-05</v>
      </c>
      <c r="X178" s="101">
        <v>67.5</v>
      </c>
    </row>
    <row r="179" spans="1:24" s="101" customFormat="1" ht="12.75" hidden="1">
      <c r="A179" s="101">
        <v>3353</v>
      </c>
      <c r="B179" s="101">
        <v>112.54000091552734</v>
      </c>
      <c r="C179" s="101">
        <v>115.13999938964844</v>
      </c>
      <c r="D179" s="101">
        <v>9.353864669799805</v>
      </c>
      <c r="E179" s="101">
        <v>10.167603492736816</v>
      </c>
      <c r="F179" s="101">
        <v>23.297929960894095</v>
      </c>
      <c r="G179" s="101" t="s">
        <v>58</v>
      </c>
      <c r="H179" s="101">
        <v>14.215756382599352</v>
      </c>
      <c r="I179" s="101">
        <v>59.255757298126696</v>
      </c>
      <c r="J179" s="101" t="s">
        <v>61</v>
      </c>
      <c r="K179" s="101">
        <v>0.05067570990824457</v>
      </c>
      <c r="L179" s="101">
        <v>-0.6592202788340329</v>
      </c>
      <c r="M179" s="101">
        <v>0.010947355426658653</v>
      </c>
      <c r="N179" s="101">
        <v>-0.08047793590738138</v>
      </c>
      <c r="O179" s="101">
        <v>0.0022038869422104307</v>
      </c>
      <c r="P179" s="101">
        <v>-0.018906825647629494</v>
      </c>
      <c r="Q179" s="101">
        <v>0.00017587322647818354</v>
      </c>
      <c r="R179" s="101">
        <v>-0.0012370476365145917</v>
      </c>
      <c r="S179" s="101">
        <v>4.265902129330861E-05</v>
      </c>
      <c r="T179" s="101">
        <v>-0.00027675074652303423</v>
      </c>
      <c r="U179" s="101">
        <v>5.20619432944907E-07</v>
      </c>
      <c r="V179" s="101">
        <v>-4.567222198102898E-05</v>
      </c>
      <c r="W179" s="101">
        <v>3.0794117411569063E-06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3352</v>
      </c>
      <c r="B181" s="101">
        <v>142.7</v>
      </c>
      <c r="C181" s="101">
        <v>144.9</v>
      </c>
      <c r="D181" s="101">
        <v>8.901887024153554</v>
      </c>
      <c r="E181" s="101">
        <v>9.710677386065555</v>
      </c>
      <c r="F181" s="101">
        <v>22.64519698581961</v>
      </c>
      <c r="G181" s="101" t="s">
        <v>59</v>
      </c>
      <c r="H181" s="101">
        <v>-14.603359941943864</v>
      </c>
      <c r="I181" s="101">
        <v>60.59664005805612</v>
      </c>
      <c r="J181" s="101" t="s">
        <v>73</v>
      </c>
      <c r="K181" s="101">
        <v>2.25074756662138</v>
      </c>
      <c r="M181" s="101" t="s">
        <v>68</v>
      </c>
      <c r="N181" s="101">
        <v>1.3305218207632339</v>
      </c>
      <c r="X181" s="101">
        <v>67.5</v>
      </c>
    </row>
    <row r="182" spans="1:24" s="101" customFormat="1" ht="12.75" hidden="1">
      <c r="A182" s="101">
        <v>3351</v>
      </c>
      <c r="B182" s="101">
        <v>134.5800018310547</v>
      </c>
      <c r="C182" s="101">
        <v>154.97999572753906</v>
      </c>
      <c r="D182" s="101">
        <v>9.03942584991455</v>
      </c>
      <c r="E182" s="101">
        <v>9.287443161010742</v>
      </c>
      <c r="F182" s="101">
        <v>28.398621932594622</v>
      </c>
      <c r="G182" s="101" t="s">
        <v>56</v>
      </c>
      <c r="H182" s="101">
        <v>7.73055228373525</v>
      </c>
      <c r="I182" s="101">
        <v>74.81055411478994</v>
      </c>
      <c r="J182" s="101" t="s">
        <v>62</v>
      </c>
      <c r="K182" s="101">
        <v>1.3370921321626836</v>
      </c>
      <c r="L182" s="101">
        <v>0.5854332445301139</v>
      </c>
      <c r="M182" s="101">
        <v>0.31653812007139104</v>
      </c>
      <c r="N182" s="101">
        <v>0.12957896440088376</v>
      </c>
      <c r="O182" s="101">
        <v>0.05369998783356298</v>
      </c>
      <c r="P182" s="101">
        <v>0.016794222855435987</v>
      </c>
      <c r="Q182" s="101">
        <v>0.006536466709219792</v>
      </c>
      <c r="R182" s="101">
        <v>0.001994537909967502</v>
      </c>
      <c r="S182" s="101">
        <v>0.0007045069769943561</v>
      </c>
      <c r="T182" s="101">
        <v>0.0002471590130691055</v>
      </c>
      <c r="U182" s="101">
        <v>0.00014295728118307585</v>
      </c>
      <c r="V182" s="101">
        <v>7.401349322264928E-05</v>
      </c>
      <c r="W182" s="101">
        <v>4.392993360728199E-05</v>
      </c>
      <c r="X182" s="101">
        <v>67.5</v>
      </c>
    </row>
    <row r="183" spans="1:24" s="101" customFormat="1" ht="12.75" hidden="1">
      <c r="A183" s="101">
        <v>3350</v>
      </c>
      <c r="B183" s="101">
        <v>124.18000030517578</v>
      </c>
      <c r="C183" s="101">
        <v>150.3800048828125</v>
      </c>
      <c r="D183" s="101">
        <v>9.06823444366455</v>
      </c>
      <c r="E183" s="101">
        <v>9.164656639099121</v>
      </c>
      <c r="F183" s="101">
        <v>27.77147648058046</v>
      </c>
      <c r="G183" s="101" t="s">
        <v>57</v>
      </c>
      <c r="H183" s="101">
        <v>16.214198248197008</v>
      </c>
      <c r="I183" s="101">
        <v>72.89419855337279</v>
      </c>
      <c r="J183" s="101" t="s">
        <v>60</v>
      </c>
      <c r="K183" s="101">
        <v>-1.1828913190856234</v>
      </c>
      <c r="L183" s="101">
        <v>-0.003184366779371867</v>
      </c>
      <c r="M183" s="101">
        <v>0.28169287604260107</v>
      </c>
      <c r="N183" s="101">
        <v>-0.0013404347374992897</v>
      </c>
      <c r="O183" s="101">
        <v>-0.047234034845191834</v>
      </c>
      <c r="P183" s="101">
        <v>-0.00036425424639063787</v>
      </c>
      <c r="Q183" s="101">
        <v>0.005893187585848858</v>
      </c>
      <c r="R183" s="101">
        <v>-0.00010779210440691518</v>
      </c>
      <c r="S183" s="101">
        <v>-0.0005956391669576717</v>
      </c>
      <c r="T183" s="101">
        <v>-2.5933356550459575E-05</v>
      </c>
      <c r="U183" s="101">
        <v>0.0001333838548751446</v>
      </c>
      <c r="V183" s="101">
        <v>-8.515882539757724E-06</v>
      </c>
      <c r="W183" s="101">
        <v>-3.633830515096968E-05</v>
      </c>
      <c r="X183" s="101">
        <v>67.5</v>
      </c>
    </row>
    <row r="184" spans="1:24" s="101" customFormat="1" ht="12.75" hidden="1">
      <c r="A184" s="101">
        <v>3353</v>
      </c>
      <c r="B184" s="101">
        <v>100.87999725341797</v>
      </c>
      <c r="C184" s="101">
        <v>106.58000183105469</v>
      </c>
      <c r="D184" s="101">
        <v>9.443682670593262</v>
      </c>
      <c r="E184" s="101">
        <v>10.033024787902832</v>
      </c>
      <c r="F184" s="101">
        <v>22.71592006981094</v>
      </c>
      <c r="G184" s="101" t="s">
        <v>58</v>
      </c>
      <c r="H184" s="101">
        <v>23.817936667978984</v>
      </c>
      <c r="I184" s="101">
        <v>57.19793392139695</v>
      </c>
      <c r="J184" s="101" t="s">
        <v>61</v>
      </c>
      <c r="K184" s="101">
        <v>0.6233646582244021</v>
      </c>
      <c r="L184" s="101">
        <v>-0.5854245840492783</v>
      </c>
      <c r="M184" s="101">
        <v>0.14437972518736195</v>
      </c>
      <c r="N184" s="101">
        <v>-0.12957203112523938</v>
      </c>
      <c r="O184" s="101">
        <v>0.02554671496627336</v>
      </c>
      <c r="P184" s="101">
        <v>-0.016790272188443964</v>
      </c>
      <c r="Q184" s="101">
        <v>0.002827673446269126</v>
      </c>
      <c r="R184" s="101">
        <v>-0.0019916230407697787</v>
      </c>
      <c r="S184" s="101">
        <v>0.00037622342221038966</v>
      </c>
      <c r="T184" s="101">
        <v>-0.0002457947085665617</v>
      </c>
      <c r="U184" s="101">
        <v>5.1434730502875E-05</v>
      </c>
      <c r="V184" s="101">
        <v>-7.352194858399906E-05</v>
      </c>
      <c r="W184" s="101">
        <v>2.4685352853366597E-05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3352</v>
      </c>
      <c r="B186" s="101">
        <v>156.14</v>
      </c>
      <c r="C186" s="101">
        <v>150.14</v>
      </c>
      <c r="D186" s="101">
        <v>8.738161260250402</v>
      </c>
      <c r="E186" s="101">
        <v>9.818238031329388</v>
      </c>
      <c r="F186" s="101">
        <v>25.87457284726149</v>
      </c>
      <c r="G186" s="101" t="s">
        <v>59</v>
      </c>
      <c r="H186" s="101">
        <v>-18.064718391594795</v>
      </c>
      <c r="I186" s="101">
        <v>70.57528160840519</v>
      </c>
      <c r="J186" s="101" t="s">
        <v>73</v>
      </c>
      <c r="K186" s="101">
        <v>1.6495421210466652</v>
      </c>
      <c r="M186" s="101" t="s">
        <v>68</v>
      </c>
      <c r="N186" s="101">
        <v>1.1583790795071216</v>
      </c>
      <c r="X186" s="101">
        <v>67.5</v>
      </c>
    </row>
    <row r="187" spans="1:24" s="101" customFormat="1" ht="12.75" hidden="1">
      <c r="A187" s="101">
        <v>3351</v>
      </c>
      <c r="B187" s="101">
        <v>127.23999786376953</v>
      </c>
      <c r="C187" s="101">
        <v>146.63999938964844</v>
      </c>
      <c r="D187" s="101">
        <v>9.097212791442871</v>
      </c>
      <c r="E187" s="101">
        <v>9.212221145629883</v>
      </c>
      <c r="F187" s="101">
        <v>28.2293416989456</v>
      </c>
      <c r="G187" s="101" t="s">
        <v>56</v>
      </c>
      <c r="H187" s="101">
        <v>14.129468480605084</v>
      </c>
      <c r="I187" s="101">
        <v>73.86946634437462</v>
      </c>
      <c r="J187" s="101" t="s">
        <v>62</v>
      </c>
      <c r="K187" s="101">
        <v>0.944108225364229</v>
      </c>
      <c r="L187" s="101">
        <v>0.8369668402991073</v>
      </c>
      <c r="M187" s="101">
        <v>0.22350474924097363</v>
      </c>
      <c r="N187" s="101">
        <v>0.0754765865506071</v>
      </c>
      <c r="O187" s="101">
        <v>0.03791682142493606</v>
      </c>
      <c r="P187" s="101">
        <v>0.024009958415240583</v>
      </c>
      <c r="Q187" s="101">
        <v>0.004615353504563006</v>
      </c>
      <c r="R187" s="101">
        <v>0.0011618013136444334</v>
      </c>
      <c r="S187" s="101">
        <v>0.0004974555250419101</v>
      </c>
      <c r="T187" s="101">
        <v>0.0003533285487494738</v>
      </c>
      <c r="U187" s="101">
        <v>0.00010095033274032396</v>
      </c>
      <c r="V187" s="101">
        <v>4.311313882831869E-05</v>
      </c>
      <c r="W187" s="101">
        <v>3.102074415711274E-05</v>
      </c>
      <c r="X187" s="101">
        <v>67.5</v>
      </c>
    </row>
    <row r="188" spans="1:24" s="101" customFormat="1" ht="12.75" hidden="1">
      <c r="A188" s="101">
        <v>3350</v>
      </c>
      <c r="B188" s="101">
        <v>134.5800018310547</v>
      </c>
      <c r="C188" s="101">
        <v>137.0800018310547</v>
      </c>
      <c r="D188" s="101">
        <v>9.134376525878906</v>
      </c>
      <c r="E188" s="101">
        <v>9.671224594116211</v>
      </c>
      <c r="F188" s="101">
        <v>28.15649317618256</v>
      </c>
      <c r="G188" s="101" t="s">
        <v>57</v>
      </c>
      <c r="H188" s="101">
        <v>6.321696076766585</v>
      </c>
      <c r="I188" s="101">
        <v>73.40169790782127</v>
      </c>
      <c r="J188" s="101" t="s">
        <v>60</v>
      </c>
      <c r="K188" s="101">
        <v>-0.9375263264442656</v>
      </c>
      <c r="L188" s="101">
        <v>-0.004553302403984675</v>
      </c>
      <c r="M188" s="101">
        <v>0.22223177293661484</v>
      </c>
      <c r="N188" s="101">
        <v>-0.000780654564968307</v>
      </c>
      <c r="O188" s="101">
        <v>-0.037602074181108995</v>
      </c>
      <c r="P188" s="101">
        <v>-0.0005208705603303731</v>
      </c>
      <c r="Q188" s="101">
        <v>0.004600399437776139</v>
      </c>
      <c r="R188" s="101">
        <v>-6.279439722740743E-05</v>
      </c>
      <c r="S188" s="101">
        <v>-0.00048788876445384903</v>
      </c>
      <c r="T188" s="101">
        <v>-3.708731974489973E-05</v>
      </c>
      <c r="U188" s="101">
        <v>0.0001009502569569036</v>
      </c>
      <c r="V188" s="101">
        <v>-4.964284878878079E-06</v>
      </c>
      <c r="W188" s="101">
        <v>-3.0206188340124487E-05</v>
      </c>
      <c r="X188" s="101">
        <v>67.5</v>
      </c>
    </row>
    <row r="189" spans="1:24" s="101" customFormat="1" ht="12.75" hidden="1">
      <c r="A189" s="101">
        <v>3353</v>
      </c>
      <c r="B189" s="101">
        <v>103.33999633789062</v>
      </c>
      <c r="C189" s="101">
        <v>109.63999938964844</v>
      </c>
      <c r="D189" s="101">
        <v>9.63630485534668</v>
      </c>
      <c r="E189" s="101">
        <v>10.223368644714355</v>
      </c>
      <c r="F189" s="101">
        <v>21.381814755315006</v>
      </c>
      <c r="G189" s="101" t="s">
        <v>58</v>
      </c>
      <c r="H189" s="101">
        <v>16.927969606309134</v>
      </c>
      <c r="I189" s="101">
        <v>52.76796594419976</v>
      </c>
      <c r="J189" s="101" t="s">
        <v>61</v>
      </c>
      <c r="K189" s="101">
        <v>0.11128669473173332</v>
      </c>
      <c r="L189" s="101">
        <v>-0.836954454673305</v>
      </c>
      <c r="M189" s="101">
        <v>0.02382041206023452</v>
      </c>
      <c r="N189" s="101">
        <v>-0.07547254928635629</v>
      </c>
      <c r="O189" s="101">
        <v>0.004875383497620155</v>
      </c>
      <c r="P189" s="101">
        <v>-0.024004307883397996</v>
      </c>
      <c r="Q189" s="101">
        <v>0.00037123171334223356</v>
      </c>
      <c r="R189" s="101">
        <v>-0.001160103079929873</v>
      </c>
      <c r="S189" s="101">
        <v>9.709043678148222E-05</v>
      </c>
      <c r="T189" s="101">
        <v>-0.0003513767124832675</v>
      </c>
      <c r="U189" s="101">
        <v>1.2369606807789279E-07</v>
      </c>
      <c r="V189" s="101">
        <v>-4.282637756419778E-05</v>
      </c>
      <c r="W189" s="101">
        <v>7.062064430601832E-06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20.0662991586665</v>
      </c>
      <c r="G190" s="102"/>
      <c r="H190" s="102"/>
      <c r="I190" s="115"/>
      <c r="J190" s="115" t="s">
        <v>159</v>
      </c>
      <c r="K190" s="102">
        <f>AVERAGE(K188,K183,K178,K173,K168,K163)</f>
        <v>-0.4988080860736794</v>
      </c>
      <c r="L190" s="102">
        <f>AVERAGE(L188,L183,L178,L173,L168,L163)</f>
        <v>-0.005599072639865455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31.162776240862218</v>
      </c>
      <c r="G191" s="102"/>
      <c r="H191" s="102"/>
      <c r="I191" s="115"/>
      <c r="J191" s="115" t="s">
        <v>160</v>
      </c>
      <c r="K191" s="102">
        <f>AVERAGE(K189,K184,K179,K174,K169,K164)</f>
        <v>0.27686559839594077</v>
      </c>
      <c r="L191" s="102">
        <f>AVERAGE(L189,L184,L179,L174,L169,L164)</f>
        <v>-1.029178302130896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0.3117550537960496</v>
      </c>
      <c r="L192" s="102">
        <f>ABS(L190/$H$33)</f>
        <v>0.01555297955518182</v>
      </c>
      <c r="M192" s="115" t="s">
        <v>111</v>
      </c>
      <c r="N192" s="102">
        <f>K192+L192+L193+K193</f>
        <v>1.127854471271644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0.15730999908860271</v>
      </c>
      <c r="L193" s="102">
        <f>ABS(L191/$H$34)</f>
        <v>0.6432364388318099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3352</v>
      </c>
      <c r="B196" s="101">
        <v>156.14</v>
      </c>
      <c r="C196" s="101">
        <v>160.24</v>
      </c>
      <c r="D196" s="101">
        <v>8.941082278024613</v>
      </c>
      <c r="E196" s="101">
        <v>9.71151256140765</v>
      </c>
      <c r="F196" s="101">
        <v>29.03914013840807</v>
      </c>
      <c r="G196" s="101" t="s">
        <v>59</v>
      </c>
      <c r="H196" s="101">
        <v>-11.230698752483605</v>
      </c>
      <c r="I196" s="101">
        <v>77.40930124751638</v>
      </c>
      <c r="J196" s="101" t="s">
        <v>73</v>
      </c>
      <c r="K196" s="101">
        <v>2.8404273256330117</v>
      </c>
      <c r="M196" s="101" t="s">
        <v>68</v>
      </c>
      <c r="N196" s="101">
        <v>1.500842143162556</v>
      </c>
      <c r="X196" s="101">
        <v>67.5</v>
      </c>
    </row>
    <row r="197" spans="1:24" s="101" customFormat="1" ht="12.75" hidden="1">
      <c r="A197" s="101">
        <v>3350</v>
      </c>
      <c r="B197" s="101">
        <v>148</v>
      </c>
      <c r="C197" s="101">
        <v>165.1999969482422</v>
      </c>
      <c r="D197" s="101">
        <v>9.144798278808594</v>
      </c>
      <c r="E197" s="101">
        <v>9.247164726257324</v>
      </c>
      <c r="F197" s="101">
        <v>34.23679696759909</v>
      </c>
      <c r="G197" s="101" t="s">
        <v>56</v>
      </c>
      <c r="H197" s="101">
        <v>8.701084559766883</v>
      </c>
      <c r="I197" s="101">
        <v>89.20108455976688</v>
      </c>
      <c r="J197" s="101" t="s">
        <v>62</v>
      </c>
      <c r="K197" s="101">
        <v>1.6222599815583936</v>
      </c>
      <c r="L197" s="101">
        <v>0.21561154464513857</v>
      </c>
      <c r="M197" s="101">
        <v>0.3840486835379166</v>
      </c>
      <c r="N197" s="101">
        <v>0.10182772466535628</v>
      </c>
      <c r="O197" s="101">
        <v>0.06515274341062867</v>
      </c>
      <c r="P197" s="101">
        <v>0.006185157603107433</v>
      </c>
      <c r="Q197" s="101">
        <v>0.007930628482874498</v>
      </c>
      <c r="R197" s="101">
        <v>0.0015673671458679287</v>
      </c>
      <c r="S197" s="101">
        <v>0.000854760996947155</v>
      </c>
      <c r="T197" s="101">
        <v>9.095245385358382E-05</v>
      </c>
      <c r="U197" s="101">
        <v>0.0001734339597124899</v>
      </c>
      <c r="V197" s="101">
        <v>5.814570731778312E-05</v>
      </c>
      <c r="W197" s="101">
        <v>5.328973398974891E-05</v>
      </c>
      <c r="X197" s="101">
        <v>67.5</v>
      </c>
    </row>
    <row r="198" spans="1:24" s="101" customFormat="1" ht="12.75" hidden="1">
      <c r="A198" s="101">
        <v>3353</v>
      </c>
      <c r="B198" s="101">
        <v>100.66000366210938</v>
      </c>
      <c r="C198" s="101">
        <v>111.16000366210938</v>
      </c>
      <c r="D198" s="101">
        <v>9.954106330871582</v>
      </c>
      <c r="E198" s="101">
        <v>10.223033905029297</v>
      </c>
      <c r="F198" s="101">
        <v>26.344489145263466</v>
      </c>
      <c r="G198" s="101" t="s">
        <v>57</v>
      </c>
      <c r="H198" s="101">
        <v>29.772481639214114</v>
      </c>
      <c r="I198" s="101">
        <v>62.93248530132349</v>
      </c>
      <c r="J198" s="101" t="s">
        <v>60</v>
      </c>
      <c r="K198" s="101">
        <v>-1.578535666858176</v>
      </c>
      <c r="L198" s="101">
        <v>0.0011740590935232955</v>
      </c>
      <c r="M198" s="101">
        <v>0.37266646853697677</v>
      </c>
      <c r="N198" s="101">
        <v>-0.0010537051799695608</v>
      </c>
      <c r="O198" s="101">
        <v>-0.0635551293391316</v>
      </c>
      <c r="P198" s="101">
        <v>0.000134524984343107</v>
      </c>
      <c r="Q198" s="101">
        <v>0.007642607375043291</v>
      </c>
      <c r="R198" s="101">
        <v>-8.472197549059861E-05</v>
      </c>
      <c r="S198" s="101">
        <v>-0.000844598896651743</v>
      </c>
      <c r="T198" s="101">
        <v>9.589562241859402E-06</v>
      </c>
      <c r="U198" s="101">
        <v>0.00016293145362423274</v>
      </c>
      <c r="V198" s="101">
        <v>-6.699056605892902E-06</v>
      </c>
      <c r="W198" s="101">
        <v>-5.289981234197857E-05</v>
      </c>
      <c r="X198" s="101">
        <v>67.5</v>
      </c>
    </row>
    <row r="199" spans="1:24" s="101" customFormat="1" ht="12.75" hidden="1">
      <c r="A199" s="101">
        <v>3351</v>
      </c>
      <c r="B199" s="101">
        <v>118.18000030517578</v>
      </c>
      <c r="C199" s="101">
        <v>129.17999267578125</v>
      </c>
      <c r="D199" s="101">
        <v>9.265348434448242</v>
      </c>
      <c r="E199" s="101">
        <v>9.482011795043945</v>
      </c>
      <c r="F199" s="101">
        <v>19.271491444293634</v>
      </c>
      <c r="G199" s="101" t="s">
        <v>58</v>
      </c>
      <c r="H199" s="101">
        <v>-1.1850587466113183</v>
      </c>
      <c r="I199" s="101">
        <v>49.49494155856446</v>
      </c>
      <c r="J199" s="101" t="s">
        <v>61</v>
      </c>
      <c r="K199" s="101">
        <v>-0.3741023873519825</v>
      </c>
      <c r="L199" s="101">
        <v>0.2156083480979053</v>
      </c>
      <c r="M199" s="101">
        <v>-0.09280675921173692</v>
      </c>
      <c r="N199" s="101">
        <v>-0.1018222726907886</v>
      </c>
      <c r="O199" s="101">
        <v>-0.014339648134367569</v>
      </c>
      <c r="P199" s="101">
        <v>0.006183694494706637</v>
      </c>
      <c r="Q199" s="101">
        <v>-0.0021178811686008658</v>
      </c>
      <c r="R199" s="101">
        <v>-0.0015650757032217794</v>
      </c>
      <c r="S199" s="101">
        <v>-0.0001314118171122855</v>
      </c>
      <c r="T199" s="101">
        <v>9.044550380200111E-05</v>
      </c>
      <c r="U199" s="101">
        <v>-5.9436350842292296E-05</v>
      </c>
      <c r="V199" s="101">
        <v>-5.775851383195676E-05</v>
      </c>
      <c r="W199" s="101">
        <v>-6.434718554968174E-06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3352</v>
      </c>
      <c r="B201" s="101">
        <v>148.36</v>
      </c>
      <c r="C201" s="101">
        <v>135.86</v>
      </c>
      <c r="D201" s="101">
        <v>9.030770481509562</v>
      </c>
      <c r="E201" s="101">
        <v>9.815102531461651</v>
      </c>
      <c r="F201" s="101">
        <v>27.88965040933375</v>
      </c>
      <c r="G201" s="101" t="s">
        <v>59</v>
      </c>
      <c r="H201" s="101">
        <v>-7.277258384817742</v>
      </c>
      <c r="I201" s="101">
        <v>73.58274161518227</v>
      </c>
      <c r="J201" s="101" t="s">
        <v>73</v>
      </c>
      <c r="K201" s="101">
        <v>2.8592311368839174</v>
      </c>
      <c r="M201" s="101" t="s">
        <v>68</v>
      </c>
      <c r="N201" s="101">
        <v>1.6458461706872647</v>
      </c>
      <c r="X201" s="101">
        <v>67.5</v>
      </c>
    </row>
    <row r="202" spans="1:24" s="101" customFormat="1" ht="12.75" hidden="1">
      <c r="A202" s="101">
        <v>3350</v>
      </c>
      <c r="B202" s="101">
        <v>162.83999633789062</v>
      </c>
      <c r="C202" s="101">
        <v>158.44000244140625</v>
      </c>
      <c r="D202" s="101">
        <v>9.270735740661621</v>
      </c>
      <c r="E202" s="101">
        <v>9.424104690551758</v>
      </c>
      <c r="F202" s="101">
        <v>32.75395256623807</v>
      </c>
      <c r="G202" s="101" t="s">
        <v>56</v>
      </c>
      <c r="H202" s="101">
        <v>-11.10916890157823</v>
      </c>
      <c r="I202" s="101">
        <v>84.2308274363124</v>
      </c>
      <c r="J202" s="101" t="s">
        <v>62</v>
      </c>
      <c r="K202" s="101">
        <v>1.5282698793596474</v>
      </c>
      <c r="L202" s="101">
        <v>0.6209612469664225</v>
      </c>
      <c r="M202" s="101">
        <v>0.3617969384271148</v>
      </c>
      <c r="N202" s="101">
        <v>0.054685737884659476</v>
      </c>
      <c r="O202" s="101">
        <v>0.06137829052079442</v>
      </c>
      <c r="P202" s="101">
        <v>0.017813495846903518</v>
      </c>
      <c r="Q202" s="101">
        <v>0.0074710789382457215</v>
      </c>
      <c r="R202" s="101">
        <v>0.0008416703613926442</v>
      </c>
      <c r="S202" s="101">
        <v>0.0008052498933179136</v>
      </c>
      <c r="T202" s="101">
        <v>0.0002620760618758694</v>
      </c>
      <c r="U202" s="101">
        <v>0.00016337525954796962</v>
      </c>
      <c r="V202" s="101">
        <v>3.1215257328038745E-05</v>
      </c>
      <c r="W202" s="101">
        <v>5.020445149201015E-05</v>
      </c>
      <c r="X202" s="101">
        <v>67.5</v>
      </c>
    </row>
    <row r="203" spans="1:24" s="101" customFormat="1" ht="12.75" hidden="1">
      <c r="A203" s="101">
        <v>3353</v>
      </c>
      <c r="B203" s="101">
        <v>95.31999969482422</v>
      </c>
      <c r="C203" s="101">
        <v>99.62000274658203</v>
      </c>
      <c r="D203" s="101">
        <v>9.855873107910156</v>
      </c>
      <c r="E203" s="101">
        <v>10.281030654907227</v>
      </c>
      <c r="F203" s="101">
        <v>24.03366381460654</v>
      </c>
      <c r="G203" s="101" t="s">
        <v>57</v>
      </c>
      <c r="H203" s="101">
        <v>30.151523920994627</v>
      </c>
      <c r="I203" s="101">
        <v>57.971523615818846</v>
      </c>
      <c r="J203" s="101" t="s">
        <v>60</v>
      </c>
      <c r="K203" s="101">
        <v>-1.4375830620310168</v>
      </c>
      <c r="L203" s="101">
        <v>0.0033787656639429025</v>
      </c>
      <c r="M203" s="101">
        <v>0.3417019473523033</v>
      </c>
      <c r="N203" s="101">
        <v>-0.0005664228861316954</v>
      </c>
      <c r="O203" s="101">
        <v>-0.057507954712840474</v>
      </c>
      <c r="P203" s="101">
        <v>0.0003867746488550245</v>
      </c>
      <c r="Q203" s="101">
        <v>0.007118135458719406</v>
      </c>
      <c r="R203" s="101">
        <v>-4.553799357294117E-05</v>
      </c>
      <c r="S203" s="101">
        <v>-0.0007337341838269325</v>
      </c>
      <c r="T203" s="101">
        <v>2.7556918438930836E-05</v>
      </c>
      <c r="U203" s="101">
        <v>0.00015910100361697844</v>
      </c>
      <c r="V203" s="101">
        <v>-3.6042867768658827E-06</v>
      </c>
      <c r="W203" s="101">
        <v>-4.502871864101326E-05</v>
      </c>
      <c r="X203" s="101">
        <v>67.5</v>
      </c>
    </row>
    <row r="204" spans="1:24" s="101" customFormat="1" ht="12.75" hidden="1">
      <c r="A204" s="101">
        <v>3351</v>
      </c>
      <c r="B204" s="101">
        <v>96.83999633789062</v>
      </c>
      <c r="C204" s="101">
        <v>127.73999786376953</v>
      </c>
      <c r="D204" s="101">
        <v>9.733363151550293</v>
      </c>
      <c r="E204" s="101">
        <v>9.833541870117188</v>
      </c>
      <c r="F204" s="101">
        <v>12.924310746343801</v>
      </c>
      <c r="G204" s="101" t="s">
        <v>58</v>
      </c>
      <c r="H204" s="101">
        <v>2.2290939418995492</v>
      </c>
      <c r="I204" s="101">
        <v>31.569090279790174</v>
      </c>
      <c r="J204" s="101" t="s">
        <v>61</v>
      </c>
      <c r="K204" s="101">
        <v>0.5186171650837225</v>
      </c>
      <c r="L204" s="101">
        <v>0.6209520546521144</v>
      </c>
      <c r="M204" s="101">
        <v>0.11889829195946104</v>
      </c>
      <c r="N204" s="101">
        <v>-0.05468280436392913</v>
      </c>
      <c r="O204" s="101">
        <v>0.021450633836810763</v>
      </c>
      <c r="P204" s="101">
        <v>0.017809296439181756</v>
      </c>
      <c r="Q204" s="101">
        <v>0.002269177845128118</v>
      </c>
      <c r="R204" s="101">
        <v>-0.0008404375576972837</v>
      </c>
      <c r="S204" s="101">
        <v>0.0003317552383495044</v>
      </c>
      <c r="T204" s="101">
        <v>0.0002606232500267669</v>
      </c>
      <c r="U204" s="101">
        <v>3.712608355909166E-05</v>
      </c>
      <c r="V204" s="101">
        <v>-3.10064736286761E-05</v>
      </c>
      <c r="W204" s="101">
        <v>2.220138390195677E-05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3352</v>
      </c>
      <c r="B206" s="101">
        <v>137.64</v>
      </c>
      <c r="C206" s="101">
        <v>129.44</v>
      </c>
      <c r="D206" s="101">
        <v>9.204004762970484</v>
      </c>
      <c r="E206" s="101">
        <v>10.01059497421642</v>
      </c>
      <c r="F206" s="101">
        <v>25.244973224602166</v>
      </c>
      <c r="G206" s="101" t="s">
        <v>59</v>
      </c>
      <c r="H206" s="101">
        <v>-4.817870165212071</v>
      </c>
      <c r="I206" s="101">
        <v>65.32212983478792</v>
      </c>
      <c r="J206" s="101" t="s">
        <v>73</v>
      </c>
      <c r="K206" s="101">
        <v>1.1571253979236464</v>
      </c>
      <c r="M206" s="101" t="s">
        <v>68</v>
      </c>
      <c r="N206" s="101">
        <v>0.6179521602745562</v>
      </c>
      <c r="X206" s="101">
        <v>67.5</v>
      </c>
    </row>
    <row r="207" spans="1:24" s="101" customFormat="1" ht="12.75" hidden="1">
      <c r="A207" s="101">
        <v>3350</v>
      </c>
      <c r="B207" s="101">
        <v>143.36000061035156</v>
      </c>
      <c r="C207" s="101">
        <v>149.9600067138672</v>
      </c>
      <c r="D207" s="101">
        <v>9.3629732131958</v>
      </c>
      <c r="E207" s="101">
        <v>9.486824989318848</v>
      </c>
      <c r="F207" s="101">
        <v>27.994285545362636</v>
      </c>
      <c r="G207" s="101" t="s">
        <v>56</v>
      </c>
      <c r="H207" s="101">
        <v>-4.636689515525674</v>
      </c>
      <c r="I207" s="101">
        <v>71.22331109482589</v>
      </c>
      <c r="J207" s="101" t="s">
        <v>62</v>
      </c>
      <c r="K207" s="101">
        <v>1.0288869206009472</v>
      </c>
      <c r="L207" s="101">
        <v>0.18069973863934316</v>
      </c>
      <c r="M207" s="101">
        <v>0.24357479857201675</v>
      </c>
      <c r="N207" s="101">
        <v>0.06910058457684838</v>
      </c>
      <c r="O207" s="101">
        <v>0.04132212394937218</v>
      </c>
      <c r="P207" s="101">
        <v>0.0051837473359998025</v>
      </c>
      <c r="Q207" s="101">
        <v>0.005029792550469573</v>
      </c>
      <c r="R207" s="101">
        <v>0.0010635876276663156</v>
      </c>
      <c r="S207" s="101">
        <v>0.0005421246610486935</v>
      </c>
      <c r="T207" s="101">
        <v>7.624985534554912E-05</v>
      </c>
      <c r="U207" s="101">
        <v>0.00010999337022366728</v>
      </c>
      <c r="V207" s="101">
        <v>3.946099686734446E-05</v>
      </c>
      <c r="W207" s="101">
        <v>3.380215152399326E-05</v>
      </c>
      <c r="X207" s="101">
        <v>67.5</v>
      </c>
    </row>
    <row r="208" spans="1:24" s="101" customFormat="1" ht="12.75" hidden="1">
      <c r="A208" s="101">
        <v>3353</v>
      </c>
      <c r="B208" s="101">
        <v>111.45999908447266</v>
      </c>
      <c r="C208" s="101">
        <v>120.26000213623047</v>
      </c>
      <c r="D208" s="101">
        <v>9.76684856414795</v>
      </c>
      <c r="E208" s="101">
        <v>10.208635330200195</v>
      </c>
      <c r="F208" s="101">
        <v>25.552686846035808</v>
      </c>
      <c r="G208" s="101" t="s">
        <v>57</v>
      </c>
      <c r="H208" s="101">
        <v>18.27958798400281</v>
      </c>
      <c r="I208" s="101">
        <v>62.239587068475466</v>
      </c>
      <c r="J208" s="101" t="s">
        <v>60</v>
      </c>
      <c r="K208" s="101">
        <v>-0.8863507617238092</v>
      </c>
      <c r="L208" s="101">
        <v>0.0009835731905902102</v>
      </c>
      <c r="M208" s="101">
        <v>0.21122399662472202</v>
      </c>
      <c r="N208" s="101">
        <v>-0.0007151210164257238</v>
      </c>
      <c r="O208" s="101">
        <v>-0.03536902715853577</v>
      </c>
      <c r="P208" s="101">
        <v>0.00011262205778374602</v>
      </c>
      <c r="Q208" s="101">
        <v>0.0044260020646046845</v>
      </c>
      <c r="R208" s="101">
        <v>-5.7496714022889384E-05</v>
      </c>
      <c r="S208" s="101">
        <v>-0.0004440242028294424</v>
      </c>
      <c r="T208" s="101">
        <v>8.026879889621618E-06</v>
      </c>
      <c r="U208" s="101">
        <v>0.00010062584102306652</v>
      </c>
      <c r="V208" s="101">
        <v>-4.543646389013732E-06</v>
      </c>
      <c r="W208" s="101">
        <v>-2.7021236257741463E-05</v>
      </c>
      <c r="X208" s="101">
        <v>67.5</v>
      </c>
    </row>
    <row r="209" spans="1:24" s="101" customFormat="1" ht="12.75" hidden="1">
      <c r="A209" s="101">
        <v>3351</v>
      </c>
      <c r="B209" s="101">
        <v>106.76000213623047</v>
      </c>
      <c r="C209" s="101">
        <v>126.26000213623047</v>
      </c>
      <c r="D209" s="101">
        <v>9.308929443359375</v>
      </c>
      <c r="E209" s="101">
        <v>9.451997756958008</v>
      </c>
      <c r="F209" s="101">
        <v>18.832488976048527</v>
      </c>
      <c r="G209" s="101" t="s">
        <v>58</v>
      </c>
      <c r="H209" s="101">
        <v>8.85790801268827</v>
      </c>
      <c r="I209" s="101">
        <v>48.11791014891874</v>
      </c>
      <c r="J209" s="101" t="s">
        <v>61</v>
      </c>
      <c r="K209" s="101">
        <v>0.5224850453126126</v>
      </c>
      <c r="L209" s="101">
        <v>0.18069706175836306</v>
      </c>
      <c r="M209" s="101">
        <v>0.121297591687873</v>
      </c>
      <c r="N209" s="101">
        <v>-0.06909688408889392</v>
      </c>
      <c r="O209" s="101">
        <v>0.02136702706382048</v>
      </c>
      <c r="P209" s="101">
        <v>0.005182523778583713</v>
      </c>
      <c r="Q209" s="101">
        <v>0.0023894180933596103</v>
      </c>
      <c r="R209" s="101">
        <v>-0.0010620323769082707</v>
      </c>
      <c r="S209" s="101">
        <v>0.00031103320629611084</v>
      </c>
      <c r="T209" s="101">
        <v>7.582618043561705E-05</v>
      </c>
      <c r="U209" s="101">
        <v>4.4418257637612024E-05</v>
      </c>
      <c r="V209" s="101">
        <v>-3.9198540167411485E-05</v>
      </c>
      <c r="W209" s="101">
        <v>2.030857549791019E-05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3352</v>
      </c>
      <c r="B211" s="101">
        <v>137.68</v>
      </c>
      <c r="C211" s="101">
        <v>131.68</v>
      </c>
      <c r="D211" s="101">
        <v>9.214766189643594</v>
      </c>
      <c r="E211" s="101">
        <v>9.918015184609377</v>
      </c>
      <c r="F211" s="101">
        <v>28.003823178888293</v>
      </c>
      <c r="G211" s="101" t="s">
        <v>59</v>
      </c>
      <c r="H211" s="101">
        <v>2.1962359108518683</v>
      </c>
      <c r="I211" s="101">
        <v>72.37623591085188</v>
      </c>
      <c r="J211" s="101" t="s">
        <v>73</v>
      </c>
      <c r="K211" s="101">
        <v>0.3453472232506256</v>
      </c>
      <c r="M211" s="101" t="s">
        <v>68</v>
      </c>
      <c r="N211" s="101">
        <v>0.21111944910813654</v>
      </c>
      <c r="X211" s="101">
        <v>67.5</v>
      </c>
    </row>
    <row r="212" spans="1:24" s="101" customFormat="1" ht="12.75" hidden="1">
      <c r="A212" s="101">
        <v>3350</v>
      </c>
      <c r="B212" s="101">
        <v>137.22000122070312</v>
      </c>
      <c r="C212" s="101">
        <v>139.1199951171875</v>
      </c>
      <c r="D212" s="101">
        <v>9.38000202178955</v>
      </c>
      <c r="E212" s="101">
        <v>9.666352272033691</v>
      </c>
      <c r="F212" s="101">
        <v>27.10753972993679</v>
      </c>
      <c r="G212" s="101" t="s">
        <v>56</v>
      </c>
      <c r="H212" s="101">
        <v>-0.8957066351982377</v>
      </c>
      <c r="I212" s="101">
        <v>68.82429458550489</v>
      </c>
      <c r="J212" s="101" t="s">
        <v>62</v>
      </c>
      <c r="K212" s="101">
        <v>0.5158081377107139</v>
      </c>
      <c r="L212" s="101">
        <v>0.23965230163330573</v>
      </c>
      <c r="M212" s="101">
        <v>0.1221106435648925</v>
      </c>
      <c r="N212" s="101">
        <v>0.08037761635744962</v>
      </c>
      <c r="O212" s="101">
        <v>0.02071593765127709</v>
      </c>
      <c r="P212" s="101">
        <v>0.006874855709054711</v>
      </c>
      <c r="Q212" s="101">
        <v>0.002521563718656792</v>
      </c>
      <c r="R212" s="101">
        <v>0.0012371899683906317</v>
      </c>
      <c r="S212" s="101">
        <v>0.00027177286080651725</v>
      </c>
      <c r="T212" s="101">
        <v>0.00010114193591184232</v>
      </c>
      <c r="U212" s="101">
        <v>5.513284192610008E-05</v>
      </c>
      <c r="V212" s="101">
        <v>4.590677105994989E-05</v>
      </c>
      <c r="W212" s="101">
        <v>1.6944447754325525E-05</v>
      </c>
      <c r="X212" s="101">
        <v>67.5</v>
      </c>
    </row>
    <row r="213" spans="1:24" s="101" customFormat="1" ht="12.75" hidden="1">
      <c r="A213" s="101">
        <v>3353</v>
      </c>
      <c r="B213" s="101">
        <v>112.54000091552734</v>
      </c>
      <c r="C213" s="101">
        <v>115.13999938964844</v>
      </c>
      <c r="D213" s="101">
        <v>9.353864669799805</v>
      </c>
      <c r="E213" s="101">
        <v>10.167603492736816</v>
      </c>
      <c r="F213" s="101">
        <v>23.297929960894095</v>
      </c>
      <c r="G213" s="101" t="s">
        <v>57</v>
      </c>
      <c r="H213" s="101">
        <v>14.215756382599352</v>
      </c>
      <c r="I213" s="101">
        <v>59.255757298126696</v>
      </c>
      <c r="J213" s="101" t="s">
        <v>60</v>
      </c>
      <c r="K213" s="101">
        <v>-0.46140240452011255</v>
      </c>
      <c r="L213" s="101">
        <v>0.001304627006114476</v>
      </c>
      <c r="M213" s="101">
        <v>0.10984437217630932</v>
      </c>
      <c r="N213" s="101">
        <v>-0.0008315412603209384</v>
      </c>
      <c r="O213" s="101">
        <v>-0.01842982732402715</v>
      </c>
      <c r="P213" s="101">
        <v>0.00014927939723899256</v>
      </c>
      <c r="Q213" s="101">
        <v>0.002296417582482481</v>
      </c>
      <c r="R213" s="101">
        <v>-6.684714288510462E-05</v>
      </c>
      <c r="S213" s="101">
        <v>-0.0002328398946238465</v>
      </c>
      <c r="T213" s="101">
        <v>1.06314170300714E-05</v>
      </c>
      <c r="U213" s="101">
        <v>5.1857929065790956E-05</v>
      </c>
      <c r="V213" s="101">
        <v>-5.277886776810003E-06</v>
      </c>
      <c r="W213" s="101">
        <v>-1.4214744023738915E-05</v>
      </c>
      <c r="X213" s="101">
        <v>67.5</v>
      </c>
    </row>
    <row r="214" spans="1:24" s="101" customFormat="1" ht="12.75" hidden="1">
      <c r="A214" s="101">
        <v>3351</v>
      </c>
      <c r="B214" s="101">
        <v>108.05999755859375</v>
      </c>
      <c r="C214" s="101">
        <v>140.75999450683594</v>
      </c>
      <c r="D214" s="101">
        <v>9.490477561950684</v>
      </c>
      <c r="E214" s="101">
        <v>9.386167526245117</v>
      </c>
      <c r="F214" s="101">
        <v>18.199070327224344</v>
      </c>
      <c r="G214" s="101" t="s">
        <v>58</v>
      </c>
      <c r="H214" s="101">
        <v>5.052478302333434</v>
      </c>
      <c r="I214" s="101">
        <v>45.612475860927184</v>
      </c>
      <c r="J214" s="101" t="s">
        <v>61</v>
      </c>
      <c r="K214" s="101">
        <v>0.23057722357521182</v>
      </c>
      <c r="L214" s="101">
        <v>0.2396487505214994</v>
      </c>
      <c r="M214" s="101">
        <v>0.05334063341416807</v>
      </c>
      <c r="N214" s="101">
        <v>-0.0803733149150745</v>
      </c>
      <c r="O214" s="101">
        <v>0.009459996700746888</v>
      </c>
      <c r="P214" s="101">
        <v>0.006873234804797674</v>
      </c>
      <c r="Q214" s="101">
        <v>0.0010415132616110028</v>
      </c>
      <c r="R214" s="101">
        <v>-0.0012353827250591253</v>
      </c>
      <c r="S214" s="101">
        <v>0.00014016444393110062</v>
      </c>
      <c r="T214" s="101">
        <v>0.00010058162939586894</v>
      </c>
      <c r="U214" s="101">
        <v>1.871858573332216E-05</v>
      </c>
      <c r="V214" s="101">
        <v>-4.5602363319479694E-05</v>
      </c>
      <c r="W214" s="101">
        <v>9.222546396665412E-06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3352</v>
      </c>
      <c r="B216" s="101">
        <v>142.7</v>
      </c>
      <c r="C216" s="101">
        <v>144.9</v>
      </c>
      <c r="D216" s="101">
        <v>8.901887024153554</v>
      </c>
      <c r="E216" s="101">
        <v>9.710677386065555</v>
      </c>
      <c r="F216" s="101">
        <v>31.033561307960596</v>
      </c>
      <c r="G216" s="101" t="s">
        <v>59</v>
      </c>
      <c r="H216" s="101">
        <v>7.843196554028239</v>
      </c>
      <c r="I216" s="101">
        <v>83.04319655402823</v>
      </c>
      <c r="J216" s="101" t="s">
        <v>73</v>
      </c>
      <c r="K216" s="101">
        <v>1.6543699894565314</v>
      </c>
      <c r="M216" s="101" t="s">
        <v>68</v>
      </c>
      <c r="N216" s="101">
        <v>1.0251860813356235</v>
      </c>
      <c r="X216" s="101">
        <v>67.5</v>
      </c>
    </row>
    <row r="217" spans="1:24" s="101" customFormat="1" ht="12.75" hidden="1">
      <c r="A217" s="101">
        <v>3350</v>
      </c>
      <c r="B217" s="101">
        <v>124.18000030517578</v>
      </c>
      <c r="C217" s="101">
        <v>150.3800048828125</v>
      </c>
      <c r="D217" s="101">
        <v>9.06823444366455</v>
      </c>
      <c r="E217" s="101">
        <v>9.164656639099121</v>
      </c>
      <c r="F217" s="101">
        <v>26.40380924050995</v>
      </c>
      <c r="G217" s="101" t="s">
        <v>56</v>
      </c>
      <c r="H217" s="101">
        <v>12.624363641370962</v>
      </c>
      <c r="I217" s="101">
        <v>69.30436394654674</v>
      </c>
      <c r="J217" s="101" t="s">
        <v>62</v>
      </c>
      <c r="K217" s="101">
        <v>1.1033777184710425</v>
      </c>
      <c r="L217" s="101">
        <v>0.5913539751275487</v>
      </c>
      <c r="M217" s="101">
        <v>0.261210446613888</v>
      </c>
      <c r="N217" s="101">
        <v>0.12927581908386726</v>
      </c>
      <c r="O217" s="101">
        <v>0.04431353448469799</v>
      </c>
      <c r="P217" s="101">
        <v>0.016963914127202297</v>
      </c>
      <c r="Q217" s="101">
        <v>0.005394143049897051</v>
      </c>
      <c r="R217" s="101">
        <v>0.0019898908445489115</v>
      </c>
      <c r="S217" s="101">
        <v>0.000581360800892051</v>
      </c>
      <c r="T217" s="101">
        <v>0.00024957652079000004</v>
      </c>
      <c r="U217" s="101">
        <v>0.00011798260429112984</v>
      </c>
      <c r="V217" s="101">
        <v>7.383144594970723E-05</v>
      </c>
      <c r="W217" s="101">
        <v>3.623986358845042E-05</v>
      </c>
      <c r="X217" s="101">
        <v>67.5</v>
      </c>
    </row>
    <row r="218" spans="1:24" s="101" customFormat="1" ht="12.75" hidden="1">
      <c r="A218" s="101">
        <v>3353</v>
      </c>
      <c r="B218" s="101">
        <v>100.87999725341797</v>
      </c>
      <c r="C218" s="101">
        <v>106.58000183105469</v>
      </c>
      <c r="D218" s="101">
        <v>9.443682670593262</v>
      </c>
      <c r="E218" s="101">
        <v>10.033024787902832</v>
      </c>
      <c r="F218" s="101">
        <v>22.71592006981094</v>
      </c>
      <c r="G218" s="101" t="s">
        <v>57</v>
      </c>
      <c r="H218" s="101">
        <v>23.817936667978984</v>
      </c>
      <c r="I218" s="101">
        <v>57.19793392139695</v>
      </c>
      <c r="J218" s="101" t="s">
        <v>60</v>
      </c>
      <c r="K218" s="101">
        <v>-0.61798279063131</v>
      </c>
      <c r="L218" s="101">
        <v>0.003219103756600518</v>
      </c>
      <c r="M218" s="101">
        <v>0.14383058894800255</v>
      </c>
      <c r="N218" s="101">
        <v>-0.0013372101740899334</v>
      </c>
      <c r="O218" s="101">
        <v>-0.025213921653760726</v>
      </c>
      <c r="P218" s="101">
        <v>0.00036833364674924047</v>
      </c>
      <c r="Q218" s="101">
        <v>0.002850932308646296</v>
      </c>
      <c r="R218" s="101">
        <v>-0.00010748670035688144</v>
      </c>
      <c r="S218" s="101">
        <v>-0.00036228869653650924</v>
      </c>
      <c r="T218" s="101">
        <v>2.6226635850930888E-05</v>
      </c>
      <c r="U218" s="101">
        <v>5.418664502081434E-05</v>
      </c>
      <c r="V218" s="101">
        <v>-8.486721541882647E-06</v>
      </c>
      <c r="W218" s="101">
        <v>-2.351105025011706E-05</v>
      </c>
      <c r="X218" s="101">
        <v>67.5</v>
      </c>
    </row>
    <row r="219" spans="1:24" s="101" customFormat="1" ht="12.75" hidden="1">
      <c r="A219" s="101">
        <v>3351</v>
      </c>
      <c r="B219" s="101">
        <v>134.5800018310547</v>
      </c>
      <c r="C219" s="101">
        <v>154.97999572753906</v>
      </c>
      <c r="D219" s="101">
        <v>9.03942584991455</v>
      </c>
      <c r="E219" s="101">
        <v>9.287443161010742</v>
      </c>
      <c r="F219" s="101">
        <v>21.211081031148048</v>
      </c>
      <c r="G219" s="101" t="s">
        <v>58</v>
      </c>
      <c r="H219" s="101">
        <v>-11.20360300155285</v>
      </c>
      <c r="I219" s="101">
        <v>55.87639882950184</v>
      </c>
      <c r="J219" s="101" t="s">
        <v>61</v>
      </c>
      <c r="K219" s="101">
        <v>-0.9140785852988251</v>
      </c>
      <c r="L219" s="101">
        <v>0.5913452132808362</v>
      </c>
      <c r="M219" s="101">
        <v>-0.21804508502394074</v>
      </c>
      <c r="N219" s="101">
        <v>-0.12926890294558505</v>
      </c>
      <c r="O219" s="101">
        <v>-0.03644101389045774</v>
      </c>
      <c r="P219" s="101">
        <v>0.016959914883034232</v>
      </c>
      <c r="Q219" s="101">
        <v>-0.004579188161046601</v>
      </c>
      <c r="R219" s="101">
        <v>-0.0019869857026325</v>
      </c>
      <c r="S219" s="101">
        <v>-0.0004546727187502281</v>
      </c>
      <c r="T219" s="101">
        <v>0.0002481946883025178</v>
      </c>
      <c r="U219" s="101">
        <v>-0.00010480316033739434</v>
      </c>
      <c r="V219" s="101">
        <v>-7.334206138700415E-05</v>
      </c>
      <c r="W219" s="101">
        <v>-2.757822019358692E-05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3352</v>
      </c>
      <c r="B221" s="101">
        <v>156.14</v>
      </c>
      <c r="C221" s="101">
        <v>150.14</v>
      </c>
      <c r="D221" s="101">
        <v>8.738161260250402</v>
      </c>
      <c r="E221" s="101">
        <v>9.818238031329388</v>
      </c>
      <c r="F221" s="101">
        <v>31.57444185870935</v>
      </c>
      <c r="G221" s="101" t="s">
        <v>59</v>
      </c>
      <c r="H221" s="101">
        <v>-2.517800458357115</v>
      </c>
      <c r="I221" s="101">
        <v>86.12219954164287</v>
      </c>
      <c r="J221" s="101" t="s">
        <v>73</v>
      </c>
      <c r="K221" s="101">
        <v>1.0478273332990071</v>
      </c>
      <c r="M221" s="101" t="s">
        <v>68</v>
      </c>
      <c r="N221" s="101">
        <v>0.5640651686637405</v>
      </c>
      <c r="X221" s="101">
        <v>67.5</v>
      </c>
    </row>
    <row r="222" spans="1:24" s="101" customFormat="1" ht="12.75" hidden="1">
      <c r="A222" s="101">
        <v>3350</v>
      </c>
      <c r="B222" s="101">
        <v>134.5800018310547</v>
      </c>
      <c r="C222" s="101">
        <v>137.0800018310547</v>
      </c>
      <c r="D222" s="101">
        <v>9.134376525878906</v>
      </c>
      <c r="E222" s="101">
        <v>9.671224594116211</v>
      </c>
      <c r="F222" s="101">
        <v>29.742670321024747</v>
      </c>
      <c r="G222" s="101" t="s">
        <v>56</v>
      </c>
      <c r="H222" s="101">
        <v>10.45673146222724</v>
      </c>
      <c r="I222" s="101">
        <v>77.53673329328193</v>
      </c>
      <c r="J222" s="101" t="s">
        <v>62</v>
      </c>
      <c r="K222" s="101">
        <v>0.9751575499584465</v>
      </c>
      <c r="L222" s="101">
        <v>0.19096568427797672</v>
      </c>
      <c r="M222" s="101">
        <v>0.2308559696773473</v>
      </c>
      <c r="N222" s="101">
        <v>0.07446181154563675</v>
      </c>
      <c r="O222" s="101">
        <v>0.0391640037119888</v>
      </c>
      <c r="P222" s="101">
        <v>0.0054781084411506436</v>
      </c>
      <c r="Q222" s="101">
        <v>0.004767244556686812</v>
      </c>
      <c r="R222" s="101">
        <v>0.0011461642571574397</v>
      </c>
      <c r="S222" s="101">
        <v>0.0005138123349517944</v>
      </c>
      <c r="T222" s="101">
        <v>8.057250705105361E-05</v>
      </c>
      <c r="U222" s="101">
        <v>0.00010426211399007255</v>
      </c>
      <c r="V222" s="101">
        <v>4.2523080538531566E-05</v>
      </c>
      <c r="W222" s="101">
        <v>3.203289233743446E-05</v>
      </c>
      <c r="X222" s="101">
        <v>67.5</v>
      </c>
    </row>
    <row r="223" spans="1:24" s="101" customFormat="1" ht="12.75" hidden="1">
      <c r="A223" s="101">
        <v>3353</v>
      </c>
      <c r="B223" s="101">
        <v>103.33999633789062</v>
      </c>
      <c r="C223" s="101">
        <v>109.63999938964844</v>
      </c>
      <c r="D223" s="101">
        <v>9.63630485534668</v>
      </c>
      <c r="E223" s="101">
        <v>10.223368644714355</v>
      </c>
      <c r="F223" s="101">
        <v>21.381814755315006</v>
      </c>
      <c r="G223" s="101" t="s">
        <v>57</v>
      </c>
      <c r="H223" s="101">
        <v>16.927969606309134</v>
      </c>
      <c r="I223" s="101">
        <v>52.76796594419976</v>
      </c>
      <c r="J223" s="101" t="s">
        <v>60</v>
      </c>
      <c r="K223" s="101">
        <v>-0.7503537375105428</v>
      </c>
      <c r="L223" s="101">
        <v>0.0010399052624499904</v>
      </c>
      <c r="M223" s="101">
        <v>0.17594903453096944</v>
      </c>
      <c r="N223" s="101">
        <v>-0.0007703122919116923</v>
      </c>
      <c r="O223" s="101">
        <v>-0.030403583365506456</v>
      </c>
      <c r="P223" s="101">
        <v>0.00011906096490102208</v>
      </c>
      <c r="Q223" s="101">
        <v>0.003551104854658921</v>
      </c>
      <c r="R223" s="101">
        <v>-6.192849708980272E-05</v>
      </c>
      <c r="S223" s="101">
        <v>-0.0004198267260509129</v>
      </c>
      <c r="T223" s="101">
        <v>8.48052117389984E-06</v>
      </c>
      <c r="U223" s="101">
        <v>7.189131529833473E-05</v>
      </c>
      <c r="V223" s="101">
        <v>-4.8935216198171255E-06</v>
      </c>
      <c r="W223" s="101">
        <v>-2.6772613561978226E-05</v>
      </c>
      <c r="X223" s="101">
        <v>67.5</v>
      </c>
    </row>
    <row r="224" spans="1:24" s="101" customFormat="1" ht="12.75" hidden="1">
      <c r="A224" s="101">
        <v>3351</v>
      </c>
      <c r="B224" s="101">
        <v>127.23999786376953</v>
      </c>
      <c r="C224" s="101">
        <v>146.63999938964844</v>
      </c>
      <c r="D224" s="101">
        <v>9.097212791442871</v>
      </c>
      <c r="E224" s="101">
        <v>9.212221145629883</v>
      </c>
      <c r="F224" s="101">
        <v>20.60866006111527</v>
      </c>
      <c r="G224" s="101" t="s">
        <v>58</v>
      </c>
      <c r="H224" s="101">
        <v>-5.812041022888849</v>
      </c>
      <c r="I224" s="101">
        <v>53.927956840880675</v>
      </c>
      <c r="J224" s="101" t="s">
        <v>61</v>
      </c>
      <c r="K224" s="101">
        <v>-0.6228174016876211</v>
      </c>
      <c r="L224" s="101">
        <v>0.19096285285049816</v>
      </c>
      <c r="M224" s="101">
        <v>-0.14945372522385655</v>
      </c>
      <c r="N224" s="101">
        <v>-0.07445782697360198</v>
      </c>
      <c r="O224" s="101">
        <v>-0.024686865035669706</v>
      </c>
      <c r="P224" s="101">
        <v>0.0054768144554697825</v>
      </c>
      <c r="Q224" s="101">
        <v>-0.0031806092143609657</v>
      </c>
      <c r="R224" s="101">
        <v>-0.0011444900024174364</v>
      </c>
      <c r="S224" s="101">
        <v>-0.0002962239619645693</v>
      </c>
      <c r="T224" s="101">
        <v>8.012496273391408E-05</v>
      </c>
      <c r="U224" s="101">
        <v>-7.551309289357908E-05</v>
      </c>
      <c r="V224" s="101">
        <v>-4.224057083708534E-05</v>
      </c>
      <c r="W224" s="101">
        <v>-1.758787521455184E-05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12.924310746343801</v>
      </c>
      <c r="G225" s="102"/>
      <c r="H225" s="102"/>
      <c r="I225" s="115"/>
      <c r="J225" s="115" t="s">
        <v>159</v>
      </c>
      <c r="K225" s="102">
        <f>AVERAGE(K223,K218,K213,K208,K203,K198)</f>
        <v>-0.9553680705458278</v>
      </c>
      <c r="L225" s="102">
        <f>AVERAGE(L223,L218,L213,L208,L203,L198)</f>
        <v>0.0018500056622035655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34.23679696759909</v>
      </c>
      <c r="G226" s="102"/>
      <c r="H226" s="102"/>
      <c r="I226" s="115"/>
      <c r="J226" s="115" t="s">
        <v>160</v>
      </c>
      <c r="K226" s="102">
        <f>AVERAGE(K224,K219,K214,K209,K204,K199)</f>
        <v>-0.10655315672781362</v>
      </c>
      <c r="L226" s="102">
        <f>AVERAGE(L224,L219,L214,L209,L204,L199)</f>
        <v>0.33986904686020275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0.5971050440911424</v>
      </c>
      <c r="L227" s="102">
        <f>ABS(L225/$H$33)</f>
        <v>0.005138904617232126</v>
      </c>
      <c r="M227" s="115" t="s">
        <v>111</v>
      </c>
      <c r="N227" s="102">
        <f>K227+L227+L228+K228</f>
        <v>0.8752036693186226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0.06054156632262138</v>
      </c>
      <c r="L228" s="102">
        <f>ABS(L226/$H$34)</f>
        <v>0.2124181542876267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3352</v>
      </c>
      <c r="B231" s="101">
        <v>156.14</v>
      </c>
      <c r="C231" s="101">
        <v>160.24</v>
      </c>
      <c r="D231" s="101">
        <v>8.941082278024613</v>
      </c>
      <c r="E231" s="101">
        <v>9.71151256140765</v>
      </c>
      <c r="F231" s="101">
        <v>26.498666854061348</v>
      </c>
      <c r="G231" s="101" t="s">
        <v>59</v>
      </c>
      <c r="H231" s="101">
        <v>-18.002809112568244</v>
      </c>
      <c r="I231" s="101">
        <v>70.63719088743174</v>
      </c>
      <c r="J231" s="101" t="s">
        <v>73</v>
      </c>
      <c r="K231" s="101">
        <v>2.8218931139375116</v>
      </c>
      <c r="M231" s="101" t="s">
        <v>68</v>
      </c>
      <c r="N231" s="101">
        <v>1.5165139350520749</v>
      </c>
      <c r="X231" s="101">
        <v>67.5</v>
      </c>
    </row>
    <row r="232" spans="1:24" s="101" customFormat="1" ht="12.75" hidden="1">
      <c r="A232" s="101">
        <v>3350</v>
      </c>
      <c r="B232" s="101">
        <v>148</v>
      </c>
      <c r="C232" s="101">
        <v>165.1999969482422</v>
      </c>
      <c r="D232" s="101">
        <v>9.144798278808594</v>
      </c>
      <c r="E232" s="101">
        <v>9.247164726257324</v>
      </c>
      <c r="F232" s="101">
        <v>34.23679696759909</v>
      </c>
      <c r="G232" s="101" t="s">
        <v>56</v>
      </c>
      <c r="H232" s="101">
        <v>8.701084559766883</v>
      </c>
      <c r="I232" s="101">
        <v>89.20108455976688</v>
      </c>
      <c r="J232" s="101" t="s">
        <v>62</v>
      </c>
      <c r="K232" s="101">
        <v>1.5999390414444712</v>
      </c>
      <c r="L232" s="101">
        <v>0.32108889225014065</v>
      </c>
      <c r="M232" s="101">
        <v>0.37876390809149296</v>
      </c>
      <c r="N232" s="101">
        <v>0.10606453583501313</v>
      </c>
      <c r="O232" s="101">
        <v>0.06425627397452902</v>
      </c>
      <c r="P232" s="101">
        <v>0.009211033074275654</v>
      </c>
      <c r="Q232" s="101">
        <v>0.0078214506711453</v>
      </c>
      <c r="R232" s="101">
        <v>0.0016325862258226031</v>
      </c>
      <c r="S232" s="101">
        <v>0.0008430056470751224</v>
      </c>
      <c r="T232" s="101">
        <v>0.00013559031422686574</v>
      </c>
      <c r="U232" s="101">
        <v>0.00017105374222852444</v>
      </c>
      <c r="V232" s="101">
        <v>6.0572654382445565E-05</v>
      </c>
      <c r="W232" s="101">
        <v>5.256180712724753E-05</v>
      </c>
      <c r="X232" s="101">
        <v>67.5</v>
      </c>
    </row>
    <row r="233" spans="1:24" s="101" customFormat="1" ht="12.75" hidden="1">
      <c r="A233" s="101">
        <v>3351</v>
      </c>
      <c r="B233" s="101">
        <v>118.18000030517578</v>
      </c>
      <c r="C233" s="101">
        <v>129.17999267578125</v>
      </c>
      <c r="D233" s="101">
        <v>9.265348434448242</v>
      </c>
      <c r="E233" s="101">
        <v>9.482011795043945</v>
      </c>
      <c r="F233" s="101">
        <v>28.829944248923912</v>
      </c>
      <c r="G233" s="101" t="s">
        <v>57</v>
      </c>
      <c r="H233" s="101">
        <v>23.36390075260573</v>
      </c>
      <c r="I233" s="101">
        <v>74.04390105778151</v>
      </c>
      <c r="J233" s="101" t="s">
        <v>60</v>
      </c>
      <c r="K233" s="101">
        <v>-1.5903829465785144</v>
      </c>
      <c r="L233" s="101">
        <v>-0.001746248810419087</v>
      </c>
      <c r="M233" s="101">
        <v>0.37694726730828765</v>
      </c>
      <c r="N233" s="101">
        <v>-0.0010974355078435622</v>
      </c>
      <c r="O233" s="101">
        <v>-0.06379309437394493</v>
      </c>
      <c r="P233" s="101">
        <v>-0.0001996147230194651</v>
      </c>
      <c r="Q233" s="101">
        <v>0.007801342366550861</v>
      </c>
      <c r="R233" s="101">
        <v>-8.825460207952347E-05</v>
      </c>
      <c r="S233" s="101">
        <v>-0.0008281999627724162</v>
      </c>
      <c r="T233" s="101">
        <v>-1.4204322271829917E-05</v>
      </c>
      <c r="U233" s="101">
        <v>0.00017104874891164787</v>
      </c>
      <c r="V233" s="101">
        <v>-6.978090808811239E-06</v>
      </c>
      <c r="W233" s="101">
        <v>-5.128316425541658E-05</v>
      </c>
      <c r="X233" s="101">
        <v>67.5</v>
      </c>
    </row>
    <row r="234" spans="1:24" s="101" customFormat="1" ht="12.75" hidden="1">
      <c r="A234" s="101">
        <v>3353</v>
      </c>
      <c r="B234" s="101">
        <v>100.66000366210938</v>
      </c>
      <c r="C234" s="101">
        <v>111.16000366210938</v>
      </c>
      <c r="D234" s="101">
        <v>9.954106330871582</v>
      </c>
      <c r="E234" s="101">
        <v>10.223033905029297</v>
      </c>
      <c r="F234" s="101">
        <v>19.35667235347079</v>
      </c>
      <c r="G234" s="101" t="s">
        <v>58</v>
      </c>
      <c r="H234" s="101">
        <v>13.07978074404798</v>
      </c>
      <c r="I234" s="101">
        <v>46.239784406157355</v>
      </c>
      <c r="J234" s="101" t="s">
        <v>61</v>
      </c>
      <c r="K234" s="101">
        <v>0.17460532514930727</v>
      </c>
      <c r="L234" s="101">
        <v>-0.3210841437092691</v>
      </c>
      <c r="M234" s="101">
        <v>0.03705206797946984</v>
      </c>
      <c r="N234" s="101">
        <v>-0.10605885817414266</v>
      </c>
      <c r="O234" s="101">
        <v>0.007701289196406723</v>
      </c>
      <c r="P234" s="101">
        <v>-0.009208869868651302</v>
      </c>
      <c r="Q234" s="101">
        <v>0.0005604889660090141</v>
      </c>
      <c r="R234" s="101">
        <v>-0.0016301990399817674</v>
      </c>
      <c r="S234" s="101">
        <v>0.00015730016740078256</v>
      </c>
      <c r="T234" s="101">
        <v>-0.00013484424548692534</v>
      </c>
      <c r="U234" s="101">
        <v>-1.3069912557188661E-06</v>
      </c>
      <c r="V234" s="101">
        <v>-6.0169366853899885E-05</v>
      </c>
      <c r="W234" s="101">
        <v>1.1523047879529652E-05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3352</v>
      </c>
      <c r="B236" s="101">
        <v>148.36</v>
      </c>
      <c r="C236" s="101">
        <v>135.86</v>
      </c>
      <c r="D236" s="101">
        <v>9.030770481509562</v>
      </c>
      <c r="E236" s="101">
        <v>9.815102531461651</v>
      </c>
      <c r="F236" s="101">
        <v>22.819083849777797</v>
      </c>
      <c r="G236" s="101" t="s">
        <v>59</v>
      </c>
      <c r="H236" s="101">
        <v>-20.6552026587095</v>
      </c>
      <c r="I236" s="101">
        <v>60.20479734129051</v>
      </c>
      <c r="J236" s="101" t="s">
        <v>73</v>
      </c>
      <c r="K236" s="101">
        <v>5.1458859187739865</v>
      </c>
      <c r="M236" s="101" t="s">
        <v>68</v>
      </c>
      <c r="N236" s="101">
        <v>2.6659426034190417</v>
      </c>
      <c r="X236" s="101">
        <v>67.5</v>
      </c>
    </row>
    <row r="237" spans="1:24" s="101" customFormat="1" ht="12.75" hidden="1">
      <c r="A237" s="101">
        <v>3350</v>
      </c>
      <c r="B237" s="101">
        <v>162.83999633789062</v>
      </c>
      <c r="C237" s="101">
        <v>158.44000244140625</v>
      </c>
      <c r="D237" s="101">
        <v>9.270735740661621</v>
      </c>
      <c r="E237" s="101">
        <v>9.424104690551758</v>
      </c>
      <c r="F237" s="101">
        <v>32.75395256623807</v>
      </c>
      <c r="G237" s="101" t="s">
        <v>56</v>
      </c>
      <c r="H237" s="101">
        <v>-11.10916890157823</v>
      </c>
      <c r="I237" s="101">
        <v>84.2308274363124</v>
      </c>
      <c r="J237" s="101" t="s">
        <v>62</v>
      </c>
      <c r="K237" s="101">
        <v>2.203716115439567</v>
      </c>
      <c r="L237" s="101">
        <v>0.0796948945545941</v>
      </c>
      <c r="M237" s="101">
        <v>0.5216991419140161</v>
      </c>
      <c r="N237" s="101">
        <v>0.05516621465303569</v>
      </c>
      <c r="O237" s="101">
        <v>0.088505373758221</v>
      </c>
      <c r="P237" s="101">
        <v>0.002286341565369238</v>
      </c>
      <c r="Q237" s="101">
        <v>0.010773049212067065</v>
      </c>
      <c r="R237" s="101">
        <v>0.0008490597345665914</v>
      </c>
      <c r="S237" s="101">
        <v>0.0011611582247906755</v>
      </c>
      <c r="T237" s="101">
        <v>3.35923763864923E-05</v>
      </c>
      <c r="U237" s="101">
        <v>0.00023560772350927526</v>
      </c>
      <c r="V237" s="101">
        <v>3.149068246378166E-05</v>
      </c>
      <c r="W237" s="101">
        <v>7.240008457372676E-05</v>
      </c>
      <c r="X237" s="101">
        <v>67.5</v>
      </c>
    </row>
    <row r="238" spans="1:24" s="101" customFormat="1" ht="12.75" hidden="1">
      <c r="A238" s="101">
        <v>3351</v>
      </c>
      <c r="B238" s="101">
        <v>96.83999633789062</v>
      </c>
      <c r="C238" s="101">
        <v>127.73999786376953</v>
      </c>
      <c r="D238" s="101">
        <v>9.733363151550293</v>
      </c>
      <c r="E238" s="101">
        <v>9.833541870117188</v>
      </c>
      <c r="F238" s="101">
        <v>24.191868142027307</v>
      </c>
      <c r="G238" s="101" t="s">
        <v>57</v>
      </c>
      <c r="H238" s="101">
        <v>29.751376842570053</v>
      </c>
      <c r="I238" s="101">
        <v>59.09137318046068</v>
      </c>
      <c r="J238" s="101" t="s">
        <v>60</v>
      </c>
      <c r="K238" s="101">
        <v>-1.934652363571202</v>
      </c>
      <c r="L238" s="101">
        <v>0.0004334928083983225</v>
      </c>
      <c r="M238" s="101">
        <v>0.4608124524794691</v>
      </c>
      <c r="N238" s="101">
        <v>-0.0005714986702993309</v>
      </c>
      <c r="O238" s="101">
        <v>-0.07723737662916896</v>
      </c>
      <c r="P238" s="101">
        <v>4.98645933084648E-05</v>
      </c>
      <c r="Q238" s="101">
        <v>0.009645016465217008</v>
      </c>
      <c r="R238" s="101">
        <v>-4.597026005057876E-05</v>
      </c>
      <c r="S238" s="101">
        <v>-0.0009727183167183809</v>
      </c>
      <c r="T238" s="101">
        <v>3.5710625149920244E-06</v>
      </c>
      <c r="U238" s="101">
        <v>0.00021859032191216279</v>
      </c>
      <c r="V238" s="101">
        <v>-3.6430591696218835E-06</v>
      </c>
      <c r="W238" s="101">
        <v>-5.929828232020907E-05</v>
      </c>
      <c r="X238" s="101">
        <v>67.5</v>
      </c>
    </row>
    <row r="239" spans="1:24" s="101" customFormat="1" ht="12.75" hidden="1">
      <c r="A239" s="101">
        <v>3353</v>
      </c>
      <c r="B239" s="101">
        <v>95.31999969482422</v>
      </c>
      <c r="C239" s="101">
        <v>99.62000274658203</v>
      </c>
      <c r="D239" s="101">
        <v>9.855873107910156</v>
      </c>
      <c r="E239" s="101">
        <v>10.281030654907227</v>
      </c>
      <c r="F239" s="101">
        <v>18.220686418510823</v>
      </c>
      <c r="G239" s="101" t="s">
        <v>58</v>
      </c>
      <c r="H239" s="101">
        <v>16.130059736612594</v>
      </c>
      <c r="I239" s="101">
        <v>43.95005943143681</v>
      </c>
      <c r="J239" s="101" t="s">
        <v>61</v>
      </c>
      <c r="K239" s="101">
        <v>1.055217963065648</v>
      </c>
      <c r="L239" s="101">
        <v>0.07969371557439732</v>
      </c>
      <c r="M239" s="101">
        <v>0.2445851146608839</v>
      </c>
      <c r="N239" s="101">
        <v>-0.05516325433125439</v>
      </c>
      <c r="O239" s="101">
        <v>0.04321560870248502</v>
      </c>
      <c r="P239" s="101">
        <v>0.0022857977329302868</v>
      </c>
      <c r="Q239" s="101">
        <v>0.004799192297805083</v>
      </c>
      <c r="R239" s="101">
        <v>-0.0008478143476334738</v>
      </c>
      <c r="S239" s="101">
        <v>0.0006341194677027291</v>
      </c>
      <c r="T239" s="101">
        <v>3.340202484589496E-05</v>
      </c>
      <c r="U239" s="101">
        <v>8.791627007306523E-05</v>
      </c>
      <c r="V239" s="101">
        <v>-3.1279245545910465E-05</v>
      </c>
      <c r="W239" s="101">
        <v>4.153896917540889E-05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3352</v>
      </c>
      <c r="B241" s="101">
        <v>137.64</v>
      </c>
      <c r="C241" s="101">
        <v>129.44</v>
      </c>
      <c r="D241" s="101">
        <v>9.204004762970484</v>
      </c>
      <c r="E241" s="101">
        <v>10.01059497421642</v>
      </c>
      <c r="F241" s="101">
        <v>24.986179116829813</v>
      </c>
      <c r="G241" s="101" t="s">
        <v>59</v>
      </c>
      <c r="H241" s="101">
        <v>-5.487507726637929</v>
      </c>
      <c r="I241" s="101">
        <v>64.65249227336206</v>
      </c>
      <c r="J241" s="101" t="s">
        <v>73</v>
      </c>
      <c r="K241" s="101">
        <v>1.4764250578599631</v>
      </c>
      <c r="M241" s="101" t="s">
        <v>68</v>
      </c>
      <c r="N241" s="101">
        <v>0.8050079036217497</v>
      </c>
      <c r="X241" s="101">
        <v>67.5</v>
      </c>
    </row>
    <row r="242" spans="1:24" s="101" customFormat="1" ht="12.75" hidden="1">
      <c r="A242" s="101">
        <v>3350</v>
      </c>
      <c r="B242" s="101">
        <v>143.36000061035156</v>
      </c>
      <c r="C242" s="101">
        <v>149.9600067138672</v>
      </c>
      <c r="D242" s="101">
        <v>9.3629732131958</v>
      </c>
      <c r="E242" s="101">
        <v>9.486824989318848</v>
      </c>
      <c r="F242" s="101">
        <v>27.994285545362636</v>
      </c>
      <c r="G242" s="101" t="s">
        <v>56</v>
      </c>
      <c r="H242" s="101">
        <v>-4.636689515525674</v>
      </c>
      <c r="I242" s="101">
        <v>71.22331109482589</v>
      </c>
      <c r="J242" s="101" t="s">
        <v>62</v>
      </c>
      <c r="K242" s="101">
        <v>1.1456268635516758</v>
      </c>
      <c r="L242" s="101">
        <v>0.2879960201717048</v>
      </c>
      <c r="M242" s="101">
        <v>0.2712114728639385</v>
      </c>
      <c r="N242" s="101">
        <v>0.0724468094690389</v>
      </c>
      <c r="O242" s="101">
        <v>0.046010586571594986</v>
      </c>
      <c r="P242" s="101">
        <v>0.008261734299030989</v>
      </c>
      <c r="Q242" s="101">
        <v>0.005600490749413765</v>
      </c>
      <c r="R242" s="101">
        <v>0.0011150893380104</v>
      </c>
      <c r="S242" s="101">
        <v>0.0006036306383512542</v>
      </c>
      <c r="T242" s="101">
        <v>0.00012153471258917719</v>
      </c>
      <c r="U242" s="101">
        <v>0.00012247078403844505</v>
      </c>
      <c r="V242" s="101">
        <v>4.1369062627091436E-05</v>
      </c>
      <c r="W242" s="101">
        <v>3.763535838137788E-05</v>
      </c>
      <c r="X242" s="101">
        <v>67.5</v>
      </c>
    </row>
    <row r="243" spans="1:24" s="101" customFormat="1" ht="12.75" hidden="1">
      <c r="A243" s="101">
        <v>3351</v>
      </c>
      <c r="B243" s="101">
        <v>106.76000213623047</v>
      </c>
      <c r="C243" s="101">
        <v>126.26000213623047</v>
      </c>
      <c r="D243" s="101">
        <v>9.308929443359375</v>
      </c>
      <c r="E243" s="101">
        <v>9.451997756958008</v>
      </c>
      <c r="F243" s="101">
        <v>24.023350250066645</v>
      </c>
      <c r="G243" s="101" t="s">
        <v>57</v>
      </c>
      <c r="H243" s="101">
        <v>22.120806862456433</v>
      </c>
      <c r="I243" s="101">
        <v>61.3808089986869</v>
      </c>
      <c r="J243" s="101" t="s">
        <v>60</v>
      </c>
      <c r="K243" s="101">
        <v>-1.0601929438524147</v>
      </c>
      <c r="L243" s="101">
        <v>0.0015674021324068833</v>
      </c>
      <c r="M243" s="101">
        <v>0.2521383540583553</v>
      </c>
      <c r="N243" s="101">
        <v>-0.0007498180451491116</v>
      </c>
      <c r="O243" s="101">
        <v>-0.04238872907764434</v>
      </c>
      <c r="P243" s="101">
        <v>0.0001794496880106964</v>
      </c>
      <c r="Q243" s="101">
        <v>0.005259000450115087</v>
      </c>
      <c r="R243" s="101">
        <v>-6.028512210812959E-05</v>
      </c>
      <c r="S243" s="101">
        <v>-0.0005389843191967991</v>
      </c>
      <c r="T243" s="101">
        <v>1.2787303671186507E-05</v>
      </c>
      <c r="U243" s="101">
        <v>0.00011797943418974394</v>
      </c>
      <c r="V243" s="101">
        <v>-4.7651507562420975E-06</v>
      </c>
      <c r="W243" s="101">
        <v>-3.301922252817828E-05</v>
      </c>
      <c r="X243" s="101">
        <v>67.5</v>
      </c>
    </row>
    <row r="244" spans="1:24" s="101" customFormat="1" ht="12.75" hidden="1">
      <c r="A244" s="101">
        <v>3353</v>
      </c>
      <c r="B244" s="101">
        <v>111.45999908447266</v>
      </c>
      <c r="C244" s="101">
        <v>120.26000213623047</v>
      </c>
      <c r="D244" s="101">
        <v>9.76684856414795</v>
      </c>
      <c r="E244" s="101">
        <v>10.208635330200195</v>
      </c>
      <c r="F244" s="101">
        <v>20.734038358763904</v>
      </c>
      <c r="G244" s="101" t="s">
        <v>58</v>
      </c>
      <c r="H244" s="101">
        <v>6.542634688914589</v>
      </c>
      <c r="I244" s="101">
        <v>50.502633773387245</v>
      </c>
      <c r="J244" s="101" t="s">
        <v>61</v>
      </c>
      <c r="K244" s="101">
        <v>0.43411039183230843</v>
      </c>
      <c r="L244" s="101">
        <v>0.287991754891171</v>
      </c>
      <c r="M244" s="101">
        <v>0.09990952620131044</v>
      </c>
      <c r="N244" s="101">
        <v>-0.07244292909002503</v>
      </c>
      <c r="O244" s="101">
        <v>0.017893287116801822</v>
      </c>
      <c r="P244" s="101">
        <v>0.008259785193166825</v>
      </c>
      <c r="Q244" s="101">
        <v>0.0019257234744268106</v>
      </c>
      <c r="R244" s="101">
        <v>-0.0011134585469593737</v>
      </c>
      <c r="S244" s="101">
        <v>0.00027178272795802446</v>
      </c>
      <c r="T244" s="101">
        <v>0.00012086013084948554</v>
      </c>
      <c r="U244" s="101">
        <v>3.286253263610892E-05</v>
      </c>
      <c r="V244" s="101">
        <v>-4.1093706098556E-05</v>
      </c>
      <c r="W244" s="101">
        <v>1.8059655149791596E-05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3352</v>
      </c>
      <c r="B246" s="101">
        <v>137.68</v>
      </c>
      <c r="C246" s="101">
        <v>131.68</v>
      </c>
      <c r="D246" s="101">
        <v>9.214766189643594</v>
      </c>
      <c r="E246" s="101">
        <v>9.918015184609377</v>
      </c>
      <c r="F246" s="101">
        <v>23.92475701269193</v>
      </c>
      <c r="G246" s="101" t="s">
        <v>59</v>
      </c>
      <c r="H246" s="101">
        <v>-8.346162291518226</v>
      </c>
      <c r="I246" s="101">
        <v>61.833837708481774</v>
      </c>
      <c r="J246" s="101" t="s">
        <v>73</v>
      </c>
      <c r="K246" s="101">
        <v>1.3023193238045219</v>
      </c>
      <c r="M246" s="101" t="s">
        <v>68</v>
      </c>
      <c r="N246" s="101">
        <v>0.686640348510137</v>
      </c>
      <c r="X246" s="101">
        <v>67.5</v>
      </c>
    </row>
    <row r="247" spans="1:24" s="101" customFormat="1" ht="12.75" hidden="1">
      <c r="A247" s="101">
        <v>3350</v>
      </c>
      <c r="B247" s="101">
        <v>137.22000122070312</v>
      </c>
      <c r="C247" s="101">
        <v>139.1199951171875</v>
      </c>
      <c r="D247" s="101">
        <v>9.38000202178955</v>
      </c>
      <c r="E247" s="101">
        <v>9.666352272033691</v>
      </c>
      <c r="F247" s="101">
        <v>27.10753972993679</v>
      </c>
      <c r="G247" s="101" t="s">
        <v>56</v>
      </c>
      <c r="H247" s="101">
        <v>-0.8957066351982377</v>
      </c>
      <c r="I247" s="101">
        <v>68.82429458550489</v>
      </c>
      <c r="J247" s="101" t="s">
        <v>62</v>
      </c>
      <c r="K247" s="101">
        <v>1.101606985384111</v>
      </c>
      <c r="L247" s="101">
        <v>0.10987934851722102</v>
      </c>
      <c r="M247" s="101">
        <v>0.2607902219854878</v>
      </c>
      <c r="N247" s="101">
        <v>0.08184175437725072</v>
      </c>
      <c r="O247" s="101">
        <v>0.04424262208934346</v>
      </c>
      <c r="P247" s="101">
        <v>0.00315205444092547</v>
      </c>
      <c r="Q247" s="101">
        <v>0.005385286143483887</v>
      </c>
      <c r="R247" s="101">
        <v>0.0012597191414673416</v>
      </c>
      <c r="S247" s="101">
        <v>0.0005804386452163468</v>
      </c>
      <c r="T247" s="101">
        <v>4.640956861002364E-05</v>
      </c>
      <c r="U247" s="101">
        <v>0.0001177744503245086</v>
      </c>
      <c r="V247" s="101">
        <v>4.674194765456981E-05</v>
      </c>
      <c r="W247" s="101">
        <v>3.619249015377507E-05</v>
      </c>
      <c r="X247" s="101">
        <v>67.5</v>
      </c>
    </row>
    <row r="248" spans="1:24" s="101" customFormat="1" ht="12.75" hidden="1">
      <c r="A248" s="101">
        <v>3351</v>
      </c>
      <c r="B248" s="101">
        <v>108.05999755859375</v>
      </c>
      <c r="C248" s="101">
        <v>140.75999450683594</v>
      </c>
      <c r="D248" s="101">
        <v>9.490477561950684</v>
      </c>
      <c r="E248" s="101">
        <v>9.386167526245117</v>
      </c>
      <c r="F248" s="101">
        <v>22.57039098560885</v>
      </c>
      <c r="G248" s="101" t="s">
        <v>57</v>
      </c>
      <c r="H248" s="101">
        <v>16.00835431280573</v>
      </c>
      <c r="I248" s="101">
        <v>56.56835187139948</v>
      </c>
      <c r="J248" s="101" t="s">
        <v>60</v>
      </c>
      <c r="K248" s="101">
        <v>-0.9344632204377461</v>
      </c>
      <c r="L248" s="101">
        <v>-0.0005973483925457696</v>
      </c>
      <c r="M248" s="101">
        <v>0.2227770264828464</v>
      </c>
      <c r="N248" s="101">
        <v>-0.0008468141957029086</v>
      </c>
      <c r="O248" s="101">
        <v>-0.03727475216439334</v>
      </c>
      <c r="P248" s="101">
        <v>-6.826285379340412E-05</v>
      </c>
      <c r="Q248" s="101">
        <v>0.0046722278123192944</v>
      </c>
      <c r="R248" s="101">
        <v>-6.809276040244332E-05</v>
      </c>
      <c r="S248" s="101">
        <v>-0.0004667900918834719</v>
      </c>
      <c r="T248" s="101">
        <v>-4.854654828010408E-06</v>
      </c>
      <c r="U248" s="101">
        <v>0.00010649964351315003</v>
      </c>
      <c r="V248" s="101">
        <v>-5.380535698242019E-06</v>
      </c>
      <c r="W248" s="101">
        <v>-2.8371397237977202E-05</v>
      </c>
      <c r="X248" s="101">
        <v>67.5</v>
      </c>
    </row>
    <row r="249" spans="1:24" s="101" customFormat="1" ht="12.75" hidden="1">
      <c r="A249" s="101">
        <v>3353</v>
      </c>
      <c r="B249" s="101">
        <v>112.54000091552734</v>
      </c>
      <c r="C249" s="101">
        <v>115.13999938964844</v>
      </c>
      <c r="D249" s="101">
        <v>9.353864669799805</v>
      </c>
      <c r="E249" s="101">
        <v>10.167603492736816</v>
      </c>
      <c r="F249" s="101">
        <v>23.282650671226467</v>
      </c>
      <c r="G249" s="101" t="s">
        <v>58</v>
      </c>
      <c r="H249" s="101">
        <v>14.176895166956918</v>
      </c>
      <c r="I249" s="101">
        <v>59.21689608248426</v>
      </c>
      <c r="J249" s="101" t="s">
        <v>61</v>
      </c>
      <c r="K249" s="101">
        <v>0.5833664713507155</v>
      </c>
      <c r="L249" s="101">
        <v>-0.1098777247920016</v>
      </c>
      <c r="M249" s="101">
        <v>0.13557999983294422</v>
      </c>
      <c r="N249" s="101">
        <v>-0.0818373732793532</v>
      </c>
      <c r="O249" s="101">
        <v>0.02383280219410877</v>
      </c>
      <c r="P249" s="101">
        <v>-0.00315131518280066</v>
      </c>
      <c r="Q249" s="101">
        <v>0.0026779832182053736</v>
      </c>
      <c r="R249" s="101">
        <v>-0.0012578774548261812</v>
      </c>
      <c r="S249" s="101">
        <v>0.0003449870011754182</v>
      </c>
      <c r="T249" s="101">
        <v>-4.6154960568387085E-05</v>
      </c>
      <c r="U249" s="101">
        <v>5.0285654821351416E-05</v>
      </c>
      <c r="V249" s="101">
        <v>-4.643123416561838E-05</v>
      </c>
      <c r="W249" s="101">
        <v>2.2471318659482474E-05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3352</v>
      </c>
      <c r="B251" s="101">
        <v>142.7</v>
      </c>
      <c r="C251" s="101">
        <v>144.9</v>
      </c>
      <c r="D251" s="101">
        <v>8.901887024153554</v>
      </c>
      <c r="E251" s="101">
        <v>9.710677386065555</v>
      </c>
      <c r="F251" s="101">
        <v>22.64519698581961</v>
      </c>
      <c r="G251" s="101" t="s">
        <v>59</v>
      </c>
      <c r="H251" s="101">
        <v>-14.603359941943864</v>
      </c>
      <c r="I251" s="101">
        <v>60.59664005805612</v>
      </c>
      <c r="J251" s="101" t="s">
        <v>73</v>
      </c>
      <c r="K251" s="101">
        <v>1.9299419972979222</v>
      </c>
      <c r="M251" s="101" t="s">
        <v>68</v>
      </c>
      <c r="N251" s="101">
        <v>1.3530633035375879</v>
      </c>
      <c r="X251" s="101">
        <v>67.5</v>
      </c>
    </row>
    <row r="252" spans="1:24" s="101" customFormat="1" ht="12.75" hidden="1">
      <c r="A252" s="101">
        <v>3350</v>
      </c>
      <c r="B252" s="101">
        <v>124.18000030517578</v>
      </c>
      <c r="C252" s="101">
        <v>150.3800048828125</v>
      </c>
      <c r="D252" s="101">
        <v>9.06823444366455</v>
      </c>
      <c r="E252" s="101">
        <v>9.164656639099121</v>
      </c>
      <c r="F252" s="101">
        <v>26.40380924050995</v>
      </c>
      <c r="G252" s="101" t="s">
        <v>56</v>
      </c>
      <c r="H252" s="101">
        <v>12.624363641370962</v>
      </c>
      <c r="I252" s="101">
        <v>69.30436394654674</v>
      </c>
      <c r="J252" s="101" t="s">
        <v>62</v>
      </c>
      <c r="K252" s="101">
        <v>1.0325069831930453</v>
      </c>
      <c r="L252" s="101">
        <v>0.8861210852913577</v>
      </c>
      <c r="M252" s="101">
        <v>0.24443174783872446</v>
      </c>
      <c r="N252" s="101">
        <v>0.12852360362927806</v>
      </c>
      <c r="O252" s="101">
        <v>0.04146721332444193</v>
      </c>
      <c r="P252" s="101">
        <v>0.025420031732352168</v>
      </c>
      <c r="Q252" s="101">
        <v>0.0050474706591289095</v>
      </c>
      <c r="R252" s="101">
        <v>0.001978319277686958</v>
      </c>
      <c r="S252" s="101">
        <v>0.0005440155600373556</v>
      </c>
      <c r="T252" s="101">
        <v>0.0003740759126992683</v>
      </c>
      <c r="U252" s="101">
        <v>0.00011039990941451015</v>
      </c>
      <c r="V252" s="101">
        <v>7.341740637212622E-05</v>
      </c>
      <c r="W252" s="101">
        <v>3.392453382221058E-05</v>
      </c>
      <c r="X252" s="101">
        <v>67.5</v>
      </c>
    </row>
    <row r="253" spans="1:24" s="101" customFormat="1" ht="12.75" hidden="1">
      <c r="A253" s="101">
        <v>3351</v>
      </c>
      <c r="B253" s="101">
        <v>134.5800018310547</v>
      </c>
      <c r="C253" s="101">
        <v>154.97999572753906</v>
      </c>
      <c r="D253" s="101">
        <v>9.03942584991455</v>
      </c>
      <c r="E253" s="101">
        <v>9.287443161010742</v>
      </c>
      <c r="F253" s="101">
        <v>28.649311116095625</v>
      </c>
      <c r="G253" s="101" t="s">
        <v>57</v>
      </c>
      <c r="H253" s="101">
        <v>8.390943367950811</v>
      </c>
      <c r="I253" s="101">
        <v>75.4709451990055</v>
      </c>
      <c r="J253" s="101" t="s">
        <v>60</v>
      </c>
      <c r="K253" s="101">
        <v>-0.8823289821270296</v>
      </c>
      <c r="L253" s="101">
        <v>-0.004820322755878988</v>
      </c>
      <c r="M253" s="101">
        <v>0.2103089790630535</v>
      </c>
      <c r="N253" s="101">
        <v>-0.0013292799274707146</v>
      </c>
      <c r="O253" s="101">
        <v>-0.0352012986134622</v>
      </c>
      <c r="P253" s="101">
        <v>-0.0005514816285689301</v>
      </c>
      <c r="Q253" s="101">
        <v>0.004408883550762862</v>
      </c>
      <c r="R253" s="101">
        <v>-0.0001068996545245348</v>
      </c>
      <c r="S253" s="101">
        <v>-0.0004413564528474514</v>
      </c>
      <c r="T253" s="101">
        <v>-3.926982508963851E-05</v>
      </c>
      <c r="U253" s="101">
        <v>0.00010038869953750374</v>
      </c>
      <c r="V253" s="101">
        <v>-8.443375846552359E-06</v>
      </c>
      <c r="W253" s="101">
        <v>-2.68470912216909E-05</v>
      </c>
      <c r="X253" s="101">
        <v>67.5</v>
      </c>
    </row>
    <row r="254" spans="1:24" s="101" customFormat="1" ht="12.75" hidden="1">
      <c r="A254" s="101">
        <v>3353</v>
      </c>
      <c r="B254" s="101">
        <v>100.87999725341797</v>
      </c>
      <c r="C254" s="101">
        <v>106.58000183105469</v>
      </c>
      <c r="D254" s="101">
        <v>9.443682670593262</v>
      </c>
      <c r="E254" s="101">
        <v>10.033024787902832</v>
      </c>
      <c r="F254" s="101">
        <v>23.772068293760032</v>
      </c>
      <c r="G254" s="101" t="s">
        <v>58</v>
      </c>
      <c r="H254" s="101">
        <v>26.477282894721704</v>
      </c>
      <c r="I254" s="101">
        <v>59.85728014813967</v>
      </c>
      <c r="J254" s="101" t="s">
        <v>61</v>
      </c>
      <c r="K254" s="101">
        <v>0.5362520280997392</v>
      </c>
      <c r="L254" s="101">
        <v>-0.8861079743950298</v>
      </c>
      <c r="M254" s="101">
        <v>0.12456730179685961</v>
      </c>
      <c r="N254" s="101">
        <v>-0.12851672927961635</v>
      </c>
      <c r="O254" s="101">
        <v>0.02191799162379251</v>
      </c>
      <c r="P254" s="101">
        <v>-0.025414048895977634</v>
      </c>
      <c r="Q254" s="101">
        <v>0.0024573778485572555</v>
      </c>
      <c r="R254" s="101">
        <v>-0.00197542897324363</v>
      </c>
      <c r="S254" s="101">
        <v>0.00031805252882609347</v>
      </c>
      <c r="T254" s="101">
        <v>-0.0003720089640038527</v>
      </c>
      <c r="U254" s="101">
        <v>4.593744664106663E-05</v>
      </c>
      <c r="V254" s="101">
        <v>-7.29302746650784E-05</v>
      </c>
      <c r="W254" s="101">
        <v>2.073903777875234E-05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3352</v>
      </c>
      <c r="B256" s="101">
        <v>156.14</v>
      </c>
      <c r="C256" s="101">
        <v>150.14</v>
      </c>
      <c r="D256" s="101">
        <v>8.738161260250402</v>
      </c>
      <c r="E256" s="101">
        <v>9.818238031329388</v>
      </c>
      <c r="F256" s="101">
        <v>25.87457284726149</v>
      </c>
      <c r="G256" s="101" t="s">
        <v>59</v>
      </c>
      <c r="H256" s="101">
        <v>-18.064718391594795</v>
      </c>
      <c r="I256" s="101">
        <v>70.57528160840519</v>
      </c>
      <c r="J256" s="101" t="s">
        <v>73</v>
      </c>
      <c r="K256" s="101">
        <v>1.8047423012184527</v>
      </c>
      <c r="M256" s="101" t="s">
        <v>68</v>
      </c>
      <c r="N256" s="101">
        <v>1.2269164418414655</v>
      </c>
      <c r="X256" s="101">
        <v>67.5</v>
      </c>
    </row>
    <row r="257" spans="1:24" s="101" customFormat="1" ht="12.75" hidden="1">
      <c r="A257" s="101">
        <v>3350</v>
      </c>
      <c r="B257" s="101">
        <v>134.5800018310547</v>
      </c>
      <c r="C257" s="101">
        <v>137.0800018310547</v>
      </c>
      <c r="D257" s="101">
        <v>9.134376525878906</v>
      </c>
      <c r="E257" s="101">
        <v>9.671224594116211</v>
      </c>
      <c r="F257" s="101">
        <v>29.742670321024747</v>
      </c>
      <c r="G257" s="101" t="s">
        <v>56</v>
      </c>
      <c r="H257" s="101">
        <v>10.45673146222724</v>
      </c>
      <c r="I257" s="101">
        <v>77.53673329328193</v>
      </c>
      <c r="J257" s="101" t="s">
        <v>62</v>
      </c>
      <c r="K257" s="101">
        <v>1.0316329353837717</v>
      </c>
      <c r="L257" s="101">
        <v>0.8201694172491574</v>
      </c>
      <c r="M257" s="101">
        <v>0.2442248001916733</v>
      </c>
      <c r="N257" s="101">
        <v>0.07651618791982343</v>
      </c>
      <c r="O257" s="101">
        <v>0.04143203268474172</v>
      </c>
      <c r="P257" s="101">
        <v>0.023528062827403357</v>
      </c>
      <c r="Q257" s="101">
        <v>0.005043211643257005</v>
      </c>
      <c r="R257" s="101">
        <v>0.001177790152195016</v>
      </c>
      <c r="S257" s="101">
        <v>0.0005435660354414719</v>
      </c>
      <c r="T257" s="101">
        <v>0.0003462354842176809</v>
      </c>
      <c r="U257" s="101">
        <v>0.00011030981328187592</v>
      </c>
      <c r="V257" s="101">
        <v>4.370702642002587E-05</v>
      </c>
      <c r="W257" s="101">
        <v>3.38957711878733E-05</v>
      </c>
      <c r="X257" s="101">
        <v>67.5</v>
      </c>
    </row>
    <row r="258" spans="1:24" s="101" customFormat="1" ht="12.75" hidden="1">
      <c r="A258" s="101">
        <v>3351</v>
      </c>
      <c r="B258" s="101">
        <v>127.23999786376953</v>
      </c>
      <c r="C258" s="101">
        <v>146.63999938964844</v>
      </c>
      <c r="D258" s="101">
        <v>9.097212791442871</v>
      </c>
      <c r="E258" s="101">
        <v>9.212221145629883</v>
      </c>
      <c r="F258" s="101">
        <v>25.46055300041444</v>
      </c>
      <c r="G258" s="101" t="s">
        <v>57</v>
      </c>
      <c r="H258" s="101">
        <v>6.884207653694915</v>
      </c>
      <c r="I258" s="101">
        <v>66.62420551746445</v>
      </c>
      <c r="J258" s="101" t="s">
        <v>60</v>
      </c>
      <c r="K258" s="101">
        <v>-0.9581067968418349</v>
      </c>
      <c r="L258" s="101">
        <v>-0.004461994488980057</v>
      </c>
      <c r="M258" s="101">
        <v>0.22783332278408552</v>
      </c>
      <c r="N258" s="101">
        <v>-0.000791467410551623</v>
      </c>
      <c r="O258" s="101">
        <v>-0.03831110114025427</v>
      </c>
      <c r="P258" s="101">
        <v>-0.0005104258610813051</v>
      </c>
      <c r="Q258" s="101">
        <v>0.004750792001699382</v>
      </c>
      <c r="R258" s="101">
        <v>-6.366409012704701E-05</v>
      </c>
      <c r="S258" s="101">
        <v>-0.0004875123130032049</v>
      </c>
      <c r="T258" s="101">
        <v>-3.634261728598736E-05</v>
      </c>
      <c r="U258" s="101">
        <v>0.00010651963867907838</v>
      </c>
      <c r="V258" s="101">
        <v>-5.0327246647198855E-06</v>
      </c>
      <c r="W258" s="101">
        <v>-2.9885319692996935E-05</v>
      </c>
      <c r="X258" s="101">
        <v>67.5</v>
      </c>
    </row>
    <row r="259" spans="1:24" s="101" customFormat="1" ht="12.75" hidden="1">
      <c r="A259" s="101">
        <v>3353</v>
      </c>
      <c r="B259" s="101">
        <v>103.33999633789062</v>
      </c>
      <c r="C259" s="101">
        <v>109.63999938964844</v>
      </c>
      <c r="D259" s="101">
        <v>9.63630485534668</v>
      </c>
      <c r="E259" s="101">
        <v>10.223368644714355</v>
      </c>
      <c r="F259" s="101">
        <v>22.749894101899773</v>
      </c>
      <c r="G259" s="101" t="s">
        <v>58</v>
      </c>
      <c r="H259" s="101">
        <v>20.304238889139917</v>
      </c>
      <c r="I259" s="101">
        <v>56.14423522703054</v>
      </c>
      <c r="J259" s="101" t="s">
        <v>61</v>
      </c>
      <c r="K259" s="101">
        <v>0.38248905763958296</v>
      </c>
      <c r="L259" s="101">
        <v>-0.8201572797921157</v>
      </c>
      <c r="M259" s="101">
        <v>0.08796436811473979</v>
      </c>
      <c r="N259" s="101">
        <v>-0.07651209442382144</v>
      </c>
      <c r="O259" s="101">
        <v>0.015775704796005607</v>
      </c>
      <c r="P259" s="101">
        <v>-0.023522525498988815</v>
      </c>
      <c r="Q259" s="101">
        <v>0.0016923235610462296</v>
      </c>
      <c r="R259" s="101">
        <v>-0.0011760682489702094</v>
      </c>
      <c r="S259" s="101">
        <v>0.00024040752807644086</v>
      </c>
      <c r="T259" s="101">
        <v>-0.00034432284951808846</v>
      </c>
      <c r="U259" s="101">
        <v>2.8667428938796017E-05</v>
      </c>
      <c r="V259" s="101">
        <v>-4.3416308467325494E-05</v>
      </c>
      <c r="W259" s="101">
        <v>1.5993466518176453E-05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18.220686418510823</v>
      </c>
      <c r="G260" s="102"/>
      <c r="H260" s="102"/>
      <c r="I260" s="115"/>
      <c r="J260" s="115" t="s">
        <v>159</v>
      </c>
      <c r="K260" s="102">
        <f>AVERAGE(K258,K253,K248,K243,K238,K233)</f>
        <v>-1.2266878755681236</v>
      </c>
      <c r="L260" s="102">
        <f>AVERAGE(L258,L253,L248,L243,L238,L233)</f>
        <v>-0.0016041699178364491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34.23679696759909</v>
      </c>
      <c r="G261" s="102"/>
      <c r="H261" s="102"/>
      <c r="I261" s="115"/>
      <c r="J261" s="115" t="s">
        <v>160</v>
      </c>
      <c r="K261" s="102">
        <f>AVERAGE(K259,K254,K249,K244,K239,K234)</f>
        <v>0.5276735395228835</v>
      </c>
      <c r="L261" s="102">
        <f>AVERAGE(L259,L254,L249,L244,L239,L234)</f>
        <v>-0.29492360870380796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0.7666799222300772</v>
      </c>
      <c r="L262" s="102">
        <f>ABS(L260/$H$33)</f>
        <v>0.004456027549545692</v>
      </c>
      <c r="M262" s="115" t="s">
        <v>111</v>
      </c>
      <c r="N262" s="102">
        <f>K262+L262+L263+K263</f>
        <v>1.2552777163120503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0.2998145110925475</v>
      </c>
      <c r="L263" s="102">
        <f>ABS(L261/$H$34)</f>
        <v>0.18432725543987996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1">
    <mergeCell ref="A9:B9"/>
  </mergeCells>
  <printOptions/>
  <pageMargins left="0.75" right="0.75" top="1" bottom="0.73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2005-08-03T08:14:33Z</cp:lastPrinted>
  <dcterms:created xsi:type="dcterms:W3CDTF">2003-07-09T12:58:06Z</dcterms:created>
  <dcterms:modified xsi:type="dcterms:W3CDTF">2006-02-13T13:08:38Z</dcterms:modified>
  <cp:category/>
  <cp:version/>
  <cp:contentType/>
  <cp:contentStatus/>
</cp:coreProperties>
</file>