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<sst xmlns="http://schemas.openxmlformats.org/spreadsheetml/2006/main" count="712" uniqueCount="167">
  <si>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</si>
  <si>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</si>
  <si>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</si>
  <si>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</si>
  <si>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</si>
  <si>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</si>
  <si>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</si>
  <si>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</si>
  <si>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</si>
  <si>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</si>
  <si>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</si>
  <si>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</si>
  <si>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</si>
  <si>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</si>
  <si>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</si>
  <si>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</si>
  <si>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</si>
  <si>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</si>
  <si>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</si>
  <si>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</si>
  <si>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</si>
  <si>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</si>
  <si>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</si>
  <si>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</si>
  <si>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</si>
  <si>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</si>
  <si>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</si>
  <si>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</si>
  <si>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</si>
  <si>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</si>
  <si>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</si>
  <si>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</si>
  <si>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</si>
  <si>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</si>
  <si>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</si>
  <si>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</si>
  <si>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</si>
  <si>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</si>
  <si>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</si>
  <si>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</si>
  <si>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</si>
  <si>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</si>
  <si>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</si>
  <si>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</si>
  <si>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</si>
  <si>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</si>
  <si>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</si>
  <si>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</si>
  <si>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</si>
  <si>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</si>
  <si>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</si>
  <si>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</si>
  <si>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</si>
  <si>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</si>
  <si>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</si>
  <si>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</si>
  <si>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</si>
  <si>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</si>
  <si>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</si>
  <si>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</si>
  <si>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</si>
  <si>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</si>
  <si>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</si>
  <si>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</si>
  <si>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</si>
  <si>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</si>
  <si>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</si>
  <si>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</si>
  <si>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</si>
  <si>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</si>
  <si>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</si>
  <si>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</si>
  <si>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</si>
  <si>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</si>
  <si>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</si>
  <si>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</si>
  <si>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</si>
  <si>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</si>
  <si>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</si>
  <si>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</si>
  <si>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</si>
  <si>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</si>
  <si>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</si>
  <si>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</si>
  <si>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</si>
  <si>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</si>
  <si>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</si>
  <si>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</si>
  <si>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</si>
  <si>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</si>
  <si>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</si>
  <si>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</si>
  <si>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</si>
  <si>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</si>
  <si>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</si>
  <si>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</si>
  <si>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</si>
  <si>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</si>
  <si>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</si>
  <si>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</si>
  <si>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</si>
  <si>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</si>
  <si>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</si>
  <si>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</si>
  <si>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</si>
  <si>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</si>
  <si>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</si>
  <si>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</si>
  <si>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</si>
  <si>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</si>
  <si>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</si>
  <si>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</si>
  <si>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</si>
  <si>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</si>
  <si>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</si>
  <si>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</si>
  <si>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</si>
  <si>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</si>
  <si>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</si>
  <si>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</si>
  <si>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</si>
  <si>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</si>
  <si>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</si>
  <si>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</si>
  <si>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</si>
  <si>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</si>
  <si>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</si>
  <si>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</si>
  <si>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</si>
  <si>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</si>
  <si>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</si>
  <si>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</si>
  <si>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</si>
  <si>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</si>
  <si>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</si>
  <si>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</si>
  <si>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</si>
  <si>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</si>
  <si>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</si>
  <si>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</si>
  <si>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</si>
  <si>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</si>
  <si>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</si>
  <si>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</si>
  <si>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</si>
  <si>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</si>
  <si>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</si>
  <si>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</si>
  <si>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</si>
  <si>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</si>
  <si>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</si>
  <si>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</si>
  <si>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</si>
  <si>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</si>
  <si>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</si>
  <si>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</si>
  <si>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</si>
  <si>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</si>
  <si>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</si>
  <si>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</si>
  <si>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</si>
  <si>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</si>
  <si>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</si>
  <si>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3</t>
  </si>
  <si>
    <t>Mischcoils Freigabe durch CERN fehlt 21.12.2005</t>
  </si>
  <si>
    <t xml:space="preserve">AP 813 extra </t>
  </si>
  <si>
    <t>4E14455C-5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</si>
</sst>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72050" y="1095375"/>
          <a:ext cx="332422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1" y="270"/>
            <a:ext cx="1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0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81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7" y="277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3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4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3" y="184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8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3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70"/>
            <a:ext cx="67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285750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96175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145.2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8640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143.9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57150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9605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138.5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19050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5795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124.7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7677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86.61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6260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71.32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9582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132.0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295275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505700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119.0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13.825753505276651</v>
      </c>
      <c r="C41" s="2">
        <f aca="true" t="shared" si="0" ref="C41:C55">($B$41*H41+$B$42*J41+$B$43*L41+$B$44*N41+$B$45*P41+$B$46*R41+$B$47*T41+$B$48*V41)/100</f>
        <v>7.087497896744791E-08</v>
      </c>
      <c r="D41" s="2">
        <f aca="true" t="shared" si="1" ref="D41:D55">($B$41*I41+$B$42*K41+$B$43*M41+$B$44*O41+$B$45*Q41+$B$46*S41+$B$47*U41+$B$48*W41)/100</f>
        <v>-1.104668207862397E-07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26.408667370275992</v>
      </c>
      <c r="C42" s="2">
        <f t="shared" si="0"/>
        <v>-1.3769214543806023E-10</v>
      </c>
      <c r="D42" s="2">
        <f t="shared" si="1"/>
        <v>-5.1321571008054853E-08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-20.743865463839086</v>
      </c>
      <c r="C43" s="2">
        <f t="shared" si="0"/>
        <v>-0.8608309930555769</v>
      </c>
      <c r="D43" s="2">
        <f t="shared" si="1"/>
        <v>-1.3262839627150513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4.161711597256655</v>
      </c>
      <c r="C44" s="2">
        <f t="shared" si="0"/>
        <v>0.003990003855027343</v>
      </c>
      <c r="D44" s="2">
        <f t="shared" si="1"/>
        <v>0.7330814972554097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13.825753505276651</v>
      </c>
      <c r="C45" s="2">
        <f t="shared" si="0"/>
        <v>0.20020869886053913</v>
      </c>
      <c r="D45" s="2">
        <f t="shared" si="1"/>
        <v>-0.31627649857005646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26.408667370275992</v>
      </c>
      <c r="C46" s="2">
        <f t="shared" si="0"/>
        <v>-0.0009562114476648085</v>
      </c>
      <c r="D46" s="2">
        <f t="shared" si="1"/>
        <v>-0.09242221405542318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-20.743865463839086</v>
      </c>
      <c r="C47" s="2">
        <f t="shared" si="0"/>
        <v>-0.03514513722836324</v>
      </c>
      <c r="D47" s="2">
        <f t="shared" si="1"/>
        <v>-0.05288983246485037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4.161711597256655</v>
      </c>
      <c r="C48" s="2">
        <f t="shared" si="0"/>
        <v>0.0004566151026003833</v>
      </c>
      <c r="D48" s="2">
        <f t="shared" si="1"/>
        <v>0.02102497398017164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0.00396149745683439</v>
      </c>
      <c r="D49" s="2">
        <f t="shared" si="1"/>
        <v>-0.006637515449165608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-7.685683525396729E-05</v>
      </c>
      <c r="D50" s="2">
        <f t="shared" si="1"/>
        <v>-0.0014206211990208343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-0.0005068610658005479</v>
      </c>
      <c r="D51" s="2">
        <f t="shared" si="1"/>
        <v>-0.0006611888592552836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3.251710163758095E-05</v>
      </c>
      <c r="D52" s="2">
        <f t="shared" si="1"/>
        <v>0.00030768457866857835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7.48292886034745E-05</v>
      </c>
      <c r="D53" s="2">
        <f t="shared" si="1"/>
        <v>-0.00015160589680863573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-6.0723909802763246E-06</v>
      </c>
      <c r="D54" s="2">
        <f t="shared" si="1"/>
        <v>-5.242650737490126E-05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-3.294844512740278E-05</v>
      </c>
      <c r="D55" s="2">
        <f t="shared" si="1"/>
        <v>-4.015064724475712E-05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E9" sqref="E9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71093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7109375" style="39" bestFit="1" customWidth="1"/>
    <col min="10" max="10" width="11.57421875" style="39" bestFit="1" customWidth="1"/>
    <col min="11" max="11" width="10.421875" style="39" customWidth="1"/>
    <col min="12" max="12" width="9.28125" style="39" customWidth="1"/>
    <col min="13" max="13" width="12.7109375" style="39" bestFit="1" customWidth="1"/>
    <col min="14" max="14" width="13.140625" style="39" bestFit="1" customWidth="1"/>
    <col min="15" max="15" width="12.7109375" style="39" bestFit="1" customWidth="1"/>
    <col min="16" max="16" width="13.421875" style="39" bestFit="1" customWidth="1"/>
    <col min="17" max="17" width="13.28125" style="39" bestFit="1" customWidth="1"/>
    <col min="18" max="18" width="14.00390625" style="39" bestFit="1" customWidth="1"/>
    <col min="19" max="19" width="13.8515625" style="39" bestFit="1" customWidth="1"/>
    <col min="20" max="20" width="15.140625" style="39" bestFit="1" customWidth="1"/>
    <col min="21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2696</v>
      </c>
      <c r="B3" s="31">
        <v>138.52333333333334</v>
      </c>
      <c r="C3" s="31">
        <v>145.24</v>
      </c>
      <c r="D3" s="31">
        <v>9.073088078420554</v>
      </c>
      <c r="E3" s="31">
        <v>9.348072566594093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2457</v>
      </c>
      <c r="B4" s="36">
        <v>119.01</v>
      </c>
      <c r="C4" s="36">
        <v>124.79333333333334</v>
      </c>
      <c r="D4" s="36">
        <v>9.134618442339173</v>
      </c>
      <c r="E4" s="36">
        <v>9.613183570140029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2459</v>
      </c>
      <c r="B5" s="41">
        <v>71.32666666666665</v>
      </c>
      <c r="C5" s="41">
        <v>86.61</v>
      </c>
      <c r="D5" s="41">
        <v>9.797578421467454</v>
      </c>
      <c r="E5" s="41">
        <v>10.247895830317441</v>
      </c>
      <c r="F5" s="37" t="s">
        <v>71</v>
      </c>
      <c r="I5" s="42">
        <v>5046</v>
      </c>
    </row>
    <row r="6" spans="1:6" s="33" customFormat="1" ht="13.5" thickBot="1">
      <c r="A6" s="43">
        <v>2450</v>
      </c>
      <c r="B6" s="44">
        <v>132.03333333333333</v>
      </c>
      <c r="C6" s="44">
        <v>143.9</v>
      </c>
      <c r="D6" s="44">
        <v>9.344687807407821</v>
      </c>
      <c r="E6" s="44">
        <v>9.445330864571396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20" t="s">
        <v>115</v>
      </c>
      <c r="B9" s="121"/>
      <c r="C9" s="47" t="s">
        <v>160</v>
      </c>
    </row>
    <row r="10" spans="1:6" ht="15">
      <c r="A10" s="48" t="s">
        <v>164</v>
      </c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166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19" t="s">
        <v>165</v>
      </c>
      <c r="B13" s="119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5056</v>
      </c>
      <c r="K15" s="42">
        <v>3667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13.825753505276651</v>
      </c>
      <c r="C19" s="62">
        <v>65.33575350527666</v>
      </c>
      <c r="D19" s="63">
        <v>25.079502799445248</v>
      </c>
      <c r="K19" s="64" t="s">
        <v>93</v>
      </c>
    </row>
    <row r="20" spans="1:11" ht="12.75">
      <c r="A20" s="61" t="s">
        <v>57</v>
      </c>
      <c r="B20" s="62">
        <v>26.408667370275992</v>
      </c>
      <c r="C20" s="62">
        <v>30.23533403694265</v>
      </c>
      <c r="D20" s="63">
        <v>12.473324422371403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-20.743865463839086</v>
      </c>
      <c r="C21" s="62">
        <v>43.789467869494246</v>
      </c>
      <c r="D21" s="63">
        <v>17.185986292596795</v>
      </c>
      <c r="F21" s="39" t="s">
        <v>96</v>
      </c>
    </row>
    <row r="22" spans="1:11" ht="16.5" thickBot="1">
      <c r="A22" s="67" t="s">
        <v>59</v>
      </c>
      <c r="B22" s="68">
        <v>4.161711597256655</v>
      </c>
      <c r="C22" s="68">
        <v>75.18504493059</v>
      </c>
      <c r="D22" s="69">
        <v>28.642322193202133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9.876186743628468</v>
      </c>
      <c r="I23" s="42">
        <v>5133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-0.8608309930555769</v>
      </c>
      <c r="C27" s="78">
        <v>0.003990003855027343</v>
      </c>
      <c r="D27" s="78">
        <v>0.20020869886053913</v>
      </c>
      <c r="E27" s="78">
        <v>-0.0009562114476648085</v>
      </c>
      <c r="F27" s="78">
        <v>-0.03514513722836324</v>
      </c>
      <c r="G27" s="78">
        <v>0.0004566151026003833</v>
      </c>
      <c r="H27" s="78">
        <v>0.00396149745683439</v>
      </c>
      <c r="I27" s="79">
        <v>-7.685683525396729E-05</v>
      </c>
    </row>
    <row r="28" spans="1:9" ht="13.5" thickBot="1">
      <c r="A28" s="80" t="s">
        <v>61</v>
      </c>
      <c r="B28" s="81">
        <v>-1.3262839627150513</v>
      </c>
      <c r="C28" s="81">
        <v>0.7330814972554097</v>
      </c>
      <c r="D28" s="81">
        <v>-0.31627649857005646</v>
      </c>
      <c r="E28" s="81">
        <v>-0.09242221405542318</v>
      </c>
      <c r="F28" s="81">
        <v>-0.05288983246485037</v>
      </c>
      <c r="G28" s="81">
        <v>0.02102497398017164</v>
      </c>
      <c r="H28" s="81">
        <v>-0.006637515449165608</v>
      </c>
      <c r="I28" s="82">
        <v>-0.0014206211990208343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2696</v>
      </c>
      <c r="B39" s="89">
        <v>138.52333333333334</v>
      </c>
      <c r="C39" s="89">
        <v>145.24</v>
      </c>
      <c r="D39" s="89">
        <v>9.073088078420554</v>
      </c>
      <c r="E39" s="89">
        <v>9.348072566594093</v>
      </c>
      <c r="F39" s="90">
        <f>I39*D39/(23678+B39)*1000</f>
        <v>28.642322193202133</v>
      </c>
      <c r="G39" s="91" t="s">
        <v>59</v>
      </c>
      <c r="H39" s="92">
        <f>I39-B39+X39</f>
        <v>4.161711597256655</v>
      </c>
      <c r="I39" s="92">
        <f>(B39+C42-2*X39)*(23678+B39)*E42/((23678+C42)*D39+E42*(23678+B39))</f>
        <v>75.18504493059</v>
      </c>
      <c r="J39" s="39" t="s">
        <v>73</v>
      </c>
      <c r="K39" s="39">
        <f>(K40*K40+L40*L40+M40*M40+N40*N40+O40*O40+P40*P40+Q40*Q40+R40*R40+S40*S40+T40*T40+U40*U40+V40*V40+W40*W40)</f>
        <v>3.1906780478426393</v>
      </c>
      <c r="M39" s="39" t="s">
        <v>68</v>
      </c>
      <c r="N39" s="39">
        <f>(K44*K44+L44*L44+M44*M44+N44*N44+O44*O44+P44*P44+Q44*Q44+R44*R44+S44*S44+T44*T44+U44*U44+V44*V44+W44*W44)</f>
        <v>1.8888875645405607</v>
      </c>
      <c r="X39" s="28">
        <f>(1-$H$2)*1000</f>
        <v>67.5</v>
      </c>
    </row>
    <row r="40" spans="1:24" ht="12.75">
      <c r="A40" s="86">
        <v>2457</v>
      </c>
      <c r="B40" s="89">
        <v>119.01</v>
      </c>
      <c r="C40" s="89">
        <v>124.79333333333334</v>
      </c>
      <c r="D40" s="89">
        <v>9.134618442339173</v>
      </c>
      <c r="E40" s="89">
        <v>9.613183570140029</v>
      </c>
      <c r="F40" s="90">
        <f>I40*D40/(23678+B40)*1000</f>
        <v>25.079502799445248</v>
      </c>
      <c r="G40" s="91" t="s">
        <v>56</v>
      </c>
      <c r="H40" s="92">
        <f>I40-B40+X40</f>
        <v>13.825753505276651</v>
      </c>
      <c r="I40" s="92">
        <f>(B40+C39-2*X40)*(23678+B40)*E39/((23678+C39)*D40+E39*(23678+B40))</f>
        <v>65.33575350527666</v>
      </c>
      <c r="J40" s="39" t="s">
        <v>62</v>
      </c>
      <c r="K40" s="73">
        <f aca="true" t="shared" si="0" ref="K40:W40">SQRT(K41*K41+K42*K42)</f>
        <v>1.5811575343273643</v>
      </c>
      <c r="L40" s="73">
        <f t="shared" si="0"/>
        <v>0.7330923555385068</v>
      </c>
      <c r="M40" s="73">
        <f t="shared" si="0"/>
        <v>0.3743185096240433</v>
      </c>
      <c r="N40" s="73">
        <f t="shared" si="0"/>
        <v>0.09242716046292404</v>
      </c>
      <c r="O40" s="73">
        <f t="shared" si="0"/>
        <v>0.0635020869653937</v>
      </c>
      <c r="P40" s="73">
        <f t="shared" si="0"/>
        <v>0.021029931721687004</v>
      </c>
      <c r="Q40" s="73">
        <f t="shared" si="0"/>
        <v>0.0077298171672050215</v>
      </c>
      <c r="R40" s="73">
        <f t="shared" si="0"/>
        <v>0.0014226986905991894</v>
      </c>
      <c r="S40" s="73">
        <f t="shared" si="0"/>
        <v>0.0008331139463649439</v>
      </c>
      <c r="T40" s="73">
        <f t="shared" si="0"/>
        <v>0.00030939806374534625</v>
      </c>
      <c r="U40" s="73">
        <f t="shared" si="0"/>
        <v>0.0001690673545663171</v>
      </c>
      <c r="V40" s="73">
        <f t="shared" si="0"/>
        <v>5.27770083251023E-05</v>
      </c>
      <c r="W40" s="73">
        <f t="shared" si="0"/>
        <v>5.193914237342002E-05</v>
      </c>
      <c r="X40" s="28">
        <f>(1-$H$2)*1000</f>
        <v>67.5</v>
      </c>
    </row>
    <row r="41" spans="1:24" ht="12.75">
      <c r="A41" s="86">
        <v>2459</v>
      </c>
      <c r="B41" s="89">
        <v>71.32666666666665</v>
      </c>
      <c r="C41" s="89">
        <v>86.61</v>
      </c>
      <c r="D41" s="89">
        <v>9.797578421467454</v>
      </c>
      <c r="E41" s="89">
        <v>10.247895830317441</v>
      </c>
      <c r="F41" s="90">
        <f>I41*D41/(23678+B41)*1000</f>
        <v>12.473324422371403</v>
      </c>
      <c r="G41" s="91" t="s">
        <v>57</v>
      </c>
      <c r="H41" s="92">
        <f>I41-B41+X41</f>
        <v>26.408667370275992</v>
      </c>
      <c r="I41" s="92">
        <f>(B41+C40-2*X41)*(23678+B41)*E40/((23678+C40)*D41+E40*(23678+B41))</f>
        <v>30.23533403694265</v>
      </c>
      <c r="J41" s="39" t="s">
        <v>60</v>
      </c>
      <c r="K41" s="73">
        <f>'calcul config'!C43</f>
        <v>-0.8608309930555769</v>
      </c>
      <c r="L41" s="73">
        <f>'calcul config'!C44</f>
        <v>0.003990003855027343</v>
      </c>
      <c r="M41" s="73">
        <f>'calcul config'!C45</f>
        <v>0.20020869886053913</v>
      </c>
      <c r="N41" s="73">
        <f>'calcul config'!C46</f>
        <v>-0.0009562114476648085</v>
      </c>
      <c r="O41" s="73">
        <f>'calcul config'!C47</f>
        <v>-0.03514513722836324</v>
      </c>
      <c r="P41" s="73">
        <f>'calcul config'!C48</f>
        <v>0.0004566151026003833</v>
      </c>
      <c r="Q41" s="73">
        <f>'calcul config'!C49</f>
        <v>0.00396149745683439</v>
      </c>
      <c r="R41" s="73">
        <f>'calcul config'!C50</f>
        <v>-7.685683525396729E-05</v>
      </c>
      <c r="S41" s="73">
        <f>'calcul config'!C51</f>
        <v>-0.0005068610658005479</v>
      </c>
      <c r="T41" s="73">
        <f>'calcul config'!C52</f>
        <v>3.251710163758095E-05</v>
      </c>
      <c r="U41" s="73">
        <f>'calcul config'!C53</f>
        <v>7.48292886034745E-05</v>
      </c>
      <c r="V41" s="73">
        <f>'calcul config'!C54</f>
        <v>-6.0723909802763246E-06</v>
      </c>
      <c r="W41" s="73">
        <f>'calcul config'!C55</f>
        <v>-3.294844512740278E-05</v>
      </c>
      <c r="X41" s="28">
        <f>(1-$H$2)*1000</f>
        <v>67.5</v>
      </c>
    </row>
    <row r="42" spans="1:24" ht="12.75">
      <c r="A42" s="86">
        <v>2450</v>
      </c>
      <c r="B42" s="89">
        <v>132.03333333333333</v>
      </c>
      <c r="C42" s="89">
        <v>143.9</v>
      </c>
      <c r="D42" s="89">
        <v>9.344687807407821</v>
      </c>
      <c r="E42" s="89">
        <v>9.445330864571396</v>
      </c>
      <c r="F42" s="90">
        <f>I42*D42/(23678+B42)*1000</f>
        <v>17.185986292596795</v>
      </c>
      <c r="G42" s="91" t="s">
        <v>58</v>
      </c>
      <c r="H42" s="92">
        <f>I42-B42+X42</f>
        <v>-20.743865463839086</v>
      </c>
      <c r="I42" s="92">
        <f>(B42+C41-2*X42)*(23678+B42)*E41/((23678+C41)*D42+E41*(23678+B42))</f>
        <v>43.789467869494246</v>
      </c>
      <c r="J42" s="39" t="s">
        <v>61</v>
      </c>
      <c r="K42" s="73">
        <f>'calcul config'!D43</f>
        <v>-1.3262839627150513</v>
      </c>
      <c r="L42" s="73">
        <f>'calcul config'!D44</f>
        <v>0.7330814972554097</v>
      </c>
      <c r="M42" s="73">
        <f>'calcul config'!D45</f>
        <v>-0.31627649857005646</v>
      </c>
      <c r="N42" s="73">
        <f>'calcul config'!D46</f>
        <v>-0.09242221405542318</v>
      </c>
      <c r="O42" s="73">
        <f>'calcul config'!D47</f>
        <v>-0.05288983246485037</v>
      </c>
      <c r="P42" s="73">
        <f>'calcul config'!D48</f>
        <v>0.02102497398017164</v>
      </c>
      <c r="Q42" s="73">
        <f>'calcul config'!D49</f>
        <v>-0.006637515449165608</v>
      </c>
      <c r="R42" s="73">
        <f>'calcul config'!D50</f>
        <v>-0.0014206211990208343</v>
      </c>
      <c r="S42" s="73">
        <f>'calcul config'!D51</f>
        <v>-0.0006611888592552836</v>
      </c>
      <c r="T42" s="73">
        <f>'calcul config'!D52</f>
        <v>0.00030768457866857835</v>
      </c>
      <c r="U42" s="73">
        <f>'calcul config'!D53</f>
        <v>-0.00015160589680863573</v>
      </c>
      <c r="V42" s="73">
        <f>'calcul config'!D54</f>
        <v>-5.242650737490126E-05</v>
      </c>
      <c r="W42" s="73">
        <f>'calcul config'!D55</f>
        <v>-4.015064724475712E-05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0</v>
      </c>
      <c r="J44" s="39" t="s">
        <v>67</v>
      </c>
      <c r="K44" s="73">
        <f>K40/(K43*1.5)</f>
        <v>1.0541050228849096</v>
      </c>
      <c r="L44" s="73">
        <f>L40/(L43*1.5)</f>
        <v>0.698183195750959</v>
      </c>
      <c r="M44" s="73">
        <f aca="true" t="shared" si="1" ref="M44:W44">M40/(M43*1.5)</f>
        <v>0.4159094551378259</v>
      </c>
      <c r="N44" s="73">
        <f t="shared" si="1"/>
        <v>0.12323621395056539</v>
      </c>
      <c r="O44" s="73">
        <f t="shared" si="1"/>
        <v>0.282231497623972</v>
      </c>
      <c r="P44" s="73">
        <f t="shared" si="1"/>
        <v>0.14019954481124666</v>
      </c>
      <c r="Q44" s="73">
        <f t="shared" si="1"/>
        <v>0.05153211444803347</v>
      </c>
      <c r="R44" s="73">
        <f t="shared" si="1"/>
        <v>0.0031615526457759767</v>
      </c>
      <c r="S44" s="73">
        <f t="shared" si="1"/>
        <v>0.011108185951532583</v>
      </c>
      <c r="T44" s="73">
        <f t="shared" si="1"/>
        <v>0.004125307516604616</v>
      </c>
      <c r="U44" s="73">
        <f t="shared" si="1"/>
        <v>0.002254231394217561</v>
      </c>
      <c r="V44" s="73">
        <f t="shared" si="1"/>
        <v>0.0007036934443346972</v>
      </c>
      <c r="W44" s="73">
        <f t="shared" si="1"/>
        <v>0.0006925218983122668</v>
      </c>
      <c r="X44" s="73"/>
      <c r="Y44" s="73"/>
    </row>
    <row r="45" s="101" customFormat="1" ht="12.75"/>
    <row r="46" spans="1:24" s="101" customFormat="1" ht="12.75">
      <c r="A46" s="101">
        <v>2696</v>
      </c>
      <c r="B46" s="101">
        <v>140.06</v>
      </c>
      <c r="C46" s="101">
        <v>151.36</v>
      </c>
      <c r="D46" s="101">
        <v>9.05309156303112</v>
      </c>
      <c r="E46" s="101">
        <v>9.17586202441846</v>
      </c>
      <c r="F46" s="101">
        <v>17.461624403028253</v>
      </c>
      <c r="G46" s="101" t="s">
        <v>59</v>
      </c>
      <c r="H46" s="101">
        <v>-26.61966957993073</v>
      </c>
      <c r="I46" s="101">
        <v>45.94033042006928</v>
      </c>
      <c r="J46" s="101" t="s">
        <v>73</v>
      </c>
      <c r="K46" s="101">
        <v>3.1535715572064955</v>
      </c>
      <c r="M46" s="101" t="s">
        <v>68</v>
      </c>
      <c r="N46" s="101">
        <v>2.095302186148328</v>
      </c>
      <c r="X46" s="101">
        <v>67.5</v>
      </c>
    </row>
    <row r="47" spans="1:24" s="101" customFormat="1" ht="12.75">
      <c r="A47" s="101">
        <v>2450</v>
      </c>
      <c r="B47" s="101">
        <v>126.77999877929688</v>
      </c>
      <c r="C47" s="101">
        <v>140.3800048828125</v>
      </c>
      <c r="D47" s="101">
        <v>9.526679039001465</v>
      </c>
      <c r="E47" s="101">
        <v>9.459766387939453</v>
      </c>
      <c r="F47" s="101">
        <v>28.09029265072783</v>
      </c>
      <c r="G47" s="101" t="s">
        <v>56</v>
      </c>
      <c r="H47" s="101">
        <v>10.910592707449666</v>
      </c>
      <c r="I47" s="101">
        <v>70.19059148674654</v>
      </c>
      <c r="J47" s="101" t="s">
        <v>62</v>
      </c>
      <c r="K47" s="101">
        <v>1.3982071702517131</v>
      </c>
      <c r="L47" s="101">
        <v>1.0399269681396148</v>
      </c>
      <c r="M47" s="101">
        <v>0.33100608550356636</v>
      </c>
      <c r="N47" s="101">
        <v>0.059021823554688345</v>
      </c>
      <c r="O47" s="101">
        <v>0.056154224371406616</v>
      </c>
      <c r="P47" s="101">
        <v>0.029832180901355844</v>
      </c>
      <c r="Q47" s="101">
        <v>0.0068352398603634046</v>
      </c>
      <c r="R47" s="101">
        <v>0.0009085053053819428</v>
      </c>
      <c r="S47" s="101">
        <v>0.0007367219422551508</v>
      </c>
      <c r="T47" s="101">
        <v>0.0004390053676189776</v>
      </c>
      <c r="U47" s="101">
        <v>0.00014950969417496402</v>
      </c>
      <c r="V47" s="101">
        <v>3.371196915517567E-05</v>
      </c>
      <c r="W47" s="101">
        <v>4.594043283508395E-05</v>
      </c>
      <c r="X47" s="101">
        <v>67.5</v>
      </c>
    </row>
    <row r="48" spans="1:24" s="101" customFormat="1" ht="12.75">
      <c r="A48" s="101">
        <v>2457</v>
      </c>
      <c r="B48" s="101">
        <v>128.72000122070312</v>
      </c>
      <c r="C48" s="101">
        <v>129.32000732421875</v>
      </c>
      <c r="D48" s="101">
        <v>8.973657608032227</v>
      </c>
      <c r="E48" s="101">
        <v>9.546113967895508</v>
      </c>
      <c r="F48" s="101">
        <v>25.934005009873275</v>
      </c>
      <c r="G48" s="101" t="s">
        <v>57</v>
      </c>
      <c r="H48" s="101">
        <v>7.581776465541168</v>
      </c>
      <c r="I48" s="101">
        <v>68.8017776862443</v>
      </c>
      <c r="J48" s="101" t="s">
        <v>60</v>
      </c>
      <c r="K48" s="101">
        <v>-1.3136053961767105</v>
      </c>
      <c r="L48" s="101">
        <v>-0.0056579668384302015</v>
      </c>
      <c r="M48" s="101">
        <v>0.312246883108874</v>
      </c>
      <c r="N48" s="101">
        <v>-0.0006106320612499924</v>
      </c>
      <c r="O48" s="101">
        <v>-0.05254584856145868</v>
      </c>
      <c r="P48" s="101">
        <v>-0.0006471906052843628</v>
      </c>
      <c r="Q48" s="101">
        <v>0.00650517962673341</v>
      </c>
      <c r="R48" s="101">
        <v>-4.9138614438857415E-05</v>
      </c>
      <c r="S48" s="101">
        <v>-0.0006702804503306993</v>
      </c>
      <c r="T48" s="101">
        <v>-4.607705202309113E-05</v>
      </c>
      <c r="U48" s="101">
        <v>0.00014547856936103837</v>
      </c>
      <c r="V48" s="101">
        <v>-3.890042999201529E-06</v>
      </c>
      <c r="W48" s="101">
        <v>-4.114133579266564E-05</v>
      </c>
      <c r="X48" s="101">
        <v>67.5</v>
      </c>
    </row>
    <row r="49" spans="1:24" s="101" customFormat="1" ht="12.75">
      <c r="A49" s="101">
        <v>2459</v>
      </c>
      <c r="B49" s="101">
        <v>81.16000366210938</v>
      </c>
      <c r="C49" s="101">
        <v>80.45999908447266</v>
      </c>
      <c r="D49" s="101">
        <v>9.965359687805176</v>
      </c>
      <c r="E49" s="101">
        <v>10.481677055358887</v>
      </c>
      <c r="F49" s="101">
        <v>15.473231024258839</v>
      </c>
      <c r="G49" s="101" t="s">
        <v>58</v>
      </c>
      <c r="H49" s="101">
        <v>23.230884694772733</v>
      </c>
      <c r="I49" s="101">
        <v>36.89088835688211</v>
      </c>
      <c r="J49" s="101" t="s">
        <v>61</v>
      </c>
      <c r="K49" s="101">
        <v>0.4789824152082522</v>
      </c>
      <c r="L49" s="101">
        <v>-1.0399115762771884</v>
      </c>
      <c r="M49" s="101">
        <v>0.10984949990413007</v>
      </c>
      <c r="N49" s="101">
        <v>-0.05901866471046712</v>
      </c>
      <c r="O49" s="101">
        <v>0.01980481541722941</v>
      </c>
      <c r="P49" s="101">
        <v>-0.029825159876380413</v>
      </c>
      <c r="Q49" s="101">
        <v>0.002098366501027242</v>
      </c>
      <c r="R49" s="101">
        <v>-0.0009071754441551901</v>
      </c>
      <c r="S49" s="101">
        <v>0.0003057504507023282</v>
      </c>
      <c r="T49" s="101">
        <v>-0.0004365805974561112</v>
      </c>
      <c r="U49" s="101">
        <v>3.448382967358501E-05</v>
      </c>
      <c r="V49" s="101">
        <v>-3.348677992557479E-05</v>
      </c>
      <c r="W49" s="101">
        <v>2.0442941526844636E-05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2696</v>
      </c>
      <c r="B56" s="101">
        <v>134.6</v>
      </c>
      <c r="C56" s="101">
        <v>138.5</v>
      </c>
      <c r="D56" s="101">
        <v>9.20680339946951</v>
      </c>
      <c r="E56" s="101">
        <v>9.591547072736505</v>
      </c>
      <c r="F56" s="101">
        <v>29.624295401543108</v>
      </c>
      <c r="G56" s="101" t="s">
        <v>59</v>
      </c>
      <c r="H56" s="101">
        <v>9.520675610324417</v>
      </c>
      <c r="I56" s="101">
        <v>76.62067561032441</v>
      </c>
      <c r="J56" s="101" t="s">
        <v>73</v>
      </c>
      <c r="K56" s="101">
        <v>3.509760177577153</v>
      </c>
      <c r="M56" s="101" t="s">
        <v>68</v>
      </c>
      <c r="N56" s="101">
        <v>1.9258560893416161</v>
      </c>
      <c r="X56" s="101">
        <v>67.5</v>
      </c>
    </row>
    <row r="57" spans="1:24" s="101" customFormat="1" ht="12.75" hidden="1">
      <c r="A57" s="101">
        <v>2459</v>
      </c>
      <c r="B57" s="101">
        <v>72.26000213623047</v>
      </c>
      <c r="C57" s="101">
        <v>90.76000213623047</v>
      </c>
      <c r="D57" s="101">
        <v>9.947304725646973</v>
      </c>
      <c r="E57" s="101">
        <v>10.455931663513184</v>
      </c>
      <c r="F57" s="101">
        <v>15.554298808571676</v>
      </c>
      <c r="G57" s="101" t="s">
        <v>56</v>
      </c>
      <c r="H57" s="101">
        <v>32.37755934834224</v>
      </c>
      <c r="I57" s="101">
        <v>37.13756148457271</v>
      </c>
      <c r="J57" s="101" t="s">
        <v>62</v>
      </c>
      <c r="K57" s="101">
        <v>1.7562151284551466</v>
      </c>
      <c r="L57" s="101">
        <v>0.48943554174078574</v>
      </c>
      <c r="M57" s="101">
        <v>0.41575943097937523</v>
      </c>
      <c r="N57" s="101">
        <v>0.08841365213100001</v>
      </c>
      <c r="O57" s="101">
        <v>0.070533176124936</v>
      </c>
      <c r="P57" s="101">
        <v>0.01404063459576042</v>
      </c>
      <c r="Q57" s="101">
        <v>0.008585529232824499</v>
      </c>
      <c r="R57" s="101">
        <v>0.0013610309714458895</v>
      </c>
      <c r="S57" s="101">
        <v>0.0009254241590059206</v>
      </c>
      <c r="T57" s="101">
        <v>0.00020660400196453643</v>
      </c>
      <c r="U57" s="101">
        <v>0.00018778568184128297</v>
      </c>
      <c r="V57" s="101">
        <v>5.051698588397012E-05</v>
      </c>
      <c r="W57" s="101">
        <v>5.770392151181787E-05</v>
      </c>
      <c r="X57" s="101">
        <v>67.5</v>
      </c>
    </row>
    <row r="58" spans="1:24" s="101" customFormat="1" ht="12.75" hidden="1">
      <c r="A58" s="101">
        <v>2457</v>
      </c>
      <c r="B58" s="101">
        <v>116.5</v>
      </c>
      <c r="C58" s="101">
        <v>118</v>
      </c>
      <c r="D58" s="101">
        <v>9.292677879333496</v>
      </c>
      <c r="E58" s="101">
        <v>9.789838790893555</v>
      </c>
      <c r="F58" s="101">
        <v>14.948912653467305</v>
      </c>
      <c r="G58" s="101" t="s">
        <v>57</v>
      </c>
      <c r="H58" s="101">
        <v>-10.722346695779365</v>
      </c>
      <c r="I58" s="101">
        <v>38.277653304220635</v>
      </c>
      <c r="J58" s="101" t="s">
        <v>60</v>
      </c>
      <c r="K58" s="101">
        <v>0.772459575927775</v>
      </c>
      <c r="L58" s="101">
        <v>-0.0026613778874928066</v>
      </c>
      <c r="M58" s="101">
        <v>-0.18710104749709802</v>
      </c>
      <c r="N58" s="101">
        <v>-0.0009135790798126925</v>
      </c>
      <c r="O58" s="101">
        <v>0.030338403255846278</v>
      </c>
      <c r="P58" s="101">
        <v>-0.0003046762120516763</v>
      </c>
      <c r="Q58" s="101">
        <v>-0.00406348406805904</v>
      </c>
      <c r="R58" s="101">
        <v>-7.344140144269246E-05</v>
      </c>
      <c r="S58" s="101">
        <v>0.0003407142214859988</v>
      </c>
      <c r="T58" s="101">
        <v>-2.1714819673607352E-05</v>
      </c>
      <c r="U58" s="101">
        <v>-0.00010170339087144949</v>
      </c>
      <c r="V58" s="101">
        <v>-5.7905966267155255E-06</v>
      </c>
      <c r="W58" s="101">
        <v>1.9445959524321713E-05</v>
      </c>
      <c r="X58" s="101">
        <v>67.5</v>
      </c>
    </row>
    <row r="59" spans="1:24" s="101" customFormat="1" ht="12.75" hidden="1">
      <c r="A59" s="101">
        <v>2450</v>
      </c>
      <c r="B59" s="101">
        <v>137.75999450683594</v>
      </c>
      <c r="C59" s="101">
        <v>150.55999755859375</v>
      </c>
      <c r="D59" s="101">
        <v>9.375871658325195</v>
      </c>
      <c r="E59" s="101">
        <v>9.599004745483398</v>
      </c>
      <c r="F59" s="101">
        <v>24.29389907887388</v>
      </c>
      <c r="G59" s="101" t="s">
        <v>58</v>
      </c>
      <c r="H59" s="101">
        <v>-8.550780592896558</v>
      </c>
      <c r="I59" s="101">
        <v>61.70921391393939</v>
      </c>
      <c r="J59" s="101" t="s">
        <v>61</v>
      </c>
      <c r="K59" s="101">
        <v>-1.5772120279062702</v>
      </c>
      <c r="L59" s="101">
        <v>-0.48942830587005937</v>
      </c>
      <c r="M59" s="101">
        <v>-0.3712803556260182</v>
      </c>
      <c r="N59" s="101">
        <v>-0.0884089319944903</v>
      </c>
      <c r="O59" s="101">
        <v>-0.06367503609859124</v>
      </c>
      <c r="P59" s="101">
        <v>-0.01403732852994024</v>
      </c>
      <c r="Q59" s="101">
        <v>-0.0075630291177751245</v>
      </c>
      <c r="R59" s="101">
        <v>-0.001359048073391473</v>
      </c>
      <c r="S59" s="101">
        <v>-0.000860420649071723</v>
      </c>
      <c r="T59" s="101">
        <v>-0.00020545968031296282</v>
      </c>
      <c r="U59" s="101">
        <v>-0.00015786032620593662</v>
      </c>
      <c r="V59" s="101">
        <v>-5.0184009938504385E-05</v>
      </c>
      <c r="W59" s="101">
        <v>-5.432860403158247E-05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2696</v>
      </c>
      <c r="B61" s="101">
        <v>135.94</v>
      </c>
      <c r="C61" s="101">
        <v>140.04</v>
      </c>
      <c r="D61" s="101">
        <v>9.196718942647113</v>
      </c>
      <c r="E61" s="101">
        <v>9.602333472728215</v>
      </c>
      <c r="F61" s="101">
        <v>30.329841692222995</v>
      </c>
      <c r="G61" s="101" t="s">
        <v>59</v>
      </c>
      <c r="H61" s="101">
        <v>10.095946871091755</v>
      </c>
      <c r="I61" s="101">
        <v>78.53594687109175</v>
      </c>
      <c r="J61" s="101" t="s">
        <v>73</v>
      </c>
      <c r="K61" s="101">
        <v>3.5301923853560364</v>
      </c>
      <c r="M61" s="101" t="s">
        <v>68</v>
      </c>
      <c r="N61" s="101">
        <v>1.9626506944625344</v>
      </c>
      <c r="X61" s="101">
        <v>67.5</v>
      </c>
    </row>
    <row r="62" spans="1:24" s="101" customFormat="1" ht="12.75" hidden="1">
      <c r="A62" s="101">
        <v>2459</v>
      </c>
      <c r="B62" s="101">
        <v>71.16000366210938</v>
      </c>
      <c r="C62" s="101">
        <v>91.55999755859375</v>
      </c>
      <c r="D62" s="101">
        <v>9.642614364624023</v>
      </c>
      <c r="E62" s="101">
        <v>10.040194511413574</v>
      </c>
      <c r="F62" s="101">
        <v>15.414552743023071</v>
      </c>
      <c r="G62" s="101" t="s">
        <v>56</v>
      </c>
      <c r="H62" s="101">
        <v>34.30508190866649</v>
      </c>
      <c r="I62" s="101">
        <v>37.96508557077586</v>
      </c>
      <c r="J62" s="101" t="s">
        <v>62</v>
      </c>
      <c r="K62" s="101">
        <v>1.7473412746001251</v>
      </c>
      <c r="L62" s="101">
        <v>0.5372252084432646</v>
      </c>
      <c r="M62" s="101">
        <v>0.41365865026963544</v>
      </c>
      <c r="N62" s="101">
        <v>0.1096694826610437</v>
      </c>
      <c r="O62" s="101">
        <v>0.07017677390302618</v>
      </c>
      <c r="P62" s="101">
        <v>0.015411584405482008</v>
      </c>
      <c r="Q62" s="101">
        <v>0.008542161950642571</v>
      </c>
      <c r="R62" s="101">
        <v>0.001688216133346087</v>
      </c>
      <c r="S62" s="101">
        <v>0.0009207519573106637</v>
      </c>
      <c r="T62" s="101">
        <v>0.00022677921796560648</v>
      </c>
      <c r="U62" s="101">
        <v>0.00018683883750312682</v>
      </c>
      <c r="V62" s="101">
        <v>6.265944560520058E-05</v>
      </c>
      <c r="W62" s="101">
        <v>5.741197307893366E-05</v>
      </c>
      <c r="X62" s="101">
        <v>67.5</v>
      </c>
    </row>
    <row r="63" spans="1:24" s="101" customFormat="1" ht="12.75" hidden="1">
      <c r="A63" s="101">
        <v>2457</v>
      </c>
      <c r="B63" s="101">
        <v>113.68000030517578</v>
      </c>
      <c r="C63" s="101">
        <v>118.77999877929688</v>
      </c>
      <c r="D63" s="101">
        <v>9.353333473205566</v>
      </c>
      <c r="E63" s="101">
        <v>9.912581443786621</v>
      </c>
      <c r="F63" s="101">
        <v>14.302300110816057</v>
      </c>
      <c r="G63" s="101" t="s">
        <v>57</v>
      </c>
      <c r="H63" s="101">
        <v>-9.799842527240173</v>
      </c>
      <c r="I63" s="101">
        <v>36.3801577779356</v>
      </c>
      <c r="J63" s="101" t="s">
        <v>60</v>
      </c>
      <c r="K63" s="101">
        <v>0.759117395851527</v>
      </c>
      <c r="L63" s="101">
        <v>-0.0029211774982800596</v>
      </c>
      <c r="M63" s="101">
        <v>-0.1839335192836324</v>
      </c>
      <c r="N63" s="101">
        <v>-0.0011333873917077095</v>
      </c>
      <c r="O63" s="101">
        <v>0.029804062575525047</v>
      </c>
      <c r="P63" s="101">
        <v>-0.0003344161279981179</v>
      </c>
      <c r="Q63" s="101">
        <v>-0.003997680185892587</v>
      </c>
      <c r="R63" s="101">
        <v>-9.11132254498225E-05</v>
      </c>
      <c r="S63" s="101">
        <v>0.0003338479752849679</v>
      </c>
      <c r="T63" s="101">
        <v>-2.3833821864535012E-05</v>
      </c>
      <c r="U63" s="101">
        <v>-0.0001002454344594763</v>
      </c>
      <c r="V63" s="101">
        <v>-7.185148969755888E-06</v>
      </c>
      <c r="W63" s="101">
        <v>1.9023130471015418E-05</v>
      </c>
      <c r="X63" s="101">
        <v>67.5</v>
      </c>
    </row>
    <row r="64" spans="1:24" s="101" customFormat="1" ht="12.75" hidden="1">
      <c r="A64" s="101">
        <v>2450</v>
      </c>
      <c r="B64" s="101">
        <v>135.82000732421875</v>
      </c>
      <c r="C64" s="101">
        <v>155.72000122070312</v>
      </c>
      <c r="D64" s="101">
        <v>9.28281307220459</v>
      </c>
      <c r="E64" s="101">
        <v>9.252885818481445</v>
      </c>
      <c r="F64" s="101">
        <v>24.083620469327517</v>
      </c>
      <c r="G64" s="101" t="s">
        <v>58</v>
      </c>
      <c r="H64" s="101">
        <v>-6.536688138511181</v>
      </c>
      <c r="I64" s="101">
        <v>61.78331918570756</v>
      </c>
      <c r="J64" s="101" t="s">
        <v>61</v>
      </c>
      <c r="K64" s="101">
        <v>-1.5738304575896307</v>
      </c>
      <c r="L64" s="101">
        <v>-0.5372172663912922</v>
      </c>
      <c r="M64" s="101">
        <v>-0.3705157748690792</v>
      </c>
      <c r="N64" s="101">
        <v>-0.10966362596668634</v>
      </c>
      <c r="O64" s="101">
        <v>-0.06353343568099118</v>
      </c>
      <c r="P64" s="101">
        <v>-0.015407955728799034</v>
      </c>
      <c r="Q64" s="101">
        <v>-0.007548978998667802</v>
      </c>
      <c r="R64" s="101">
        <v>-0.0016857556445221064</v>
      </c>
      <c r="S64" s="101">
        <v>-0.0008580965541764783</v>
      </c>
      <c r="T64" s="101">
        <v>-0.00022552330841050925</v>
      </c>
      <c r="U64" s="101">
        <v>-0.00015766928702049319</v>
      </c>
      <c r="V64" s="101">
        <v>-6.224612243211223E-05</v>
      </c>
      <c r="W64" s="101">
        <v>-5.416876553789026E-05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2696</v>
      </c>
      <c r="B66" s="101">
        <v>139.6</v>
      </c>
      <c r="C66" s="101">
        <v>137.6</v>
      </c>
      <c r="D66" s="101">
        <v>8.983327612720826</v>
      </c>
      <c r="E66" s="101">
        <v>9.443498655250902</v>
      </c>
      <c r="F66" s="101">
        <v>27.928300520096116</v>
      </c>
      <c r="G66" s="101" t="s">
        <v>59</v>
      </c>
      <c r="H66" s="101">
        <v>1.9466249416872046</v>
      </c>
      <c r="I66" s="101">
        <v>74.0466249416872</v>
      </c>
      <c r="J66" s="101" t="s">
        <v>73</v>
      </c>
      <c r="K66" s="101">
        <v>3.490449043572136</v>
      </c>
      <c r="M66" s="101" t="s">
        <v>68</v>
      </c>
      <c r="N66" s="101">
        <v>2.047887996234577</v>
      </c>
      <c r="X66" s="101">
        <v>67.5</v>
      </c>
    </row>
    <row r="67" spans="1:24" s="101" customFormat="1" ht="12.75" hidden="1">
      <c r="A67" s="101">
        <v>2459</v>
      </c>
      <c r="B67" s="101">
        <v>67.55999755859375</v>
      </c>
      <c r="C67" s="101">
        <v>80.86000061035156</v>
      </c>
      <c r="D67" s="101">
        <v>9.775042533874512</v>
      </c>
      <c r="E67" s="101">
        <v>10.214936256408691</v>
      </c>
      <c r="F67" s="101">
        <v>14.170567703100112</v>
      </c>
      <c r="G67" s="101" t="s">
        <v>56</v>
      </c>
      <c r="H67" s="101">
        <v>34.36318417461726</v>
      </c>
      <c r="I67" s="101">
        <v>34.42318173321101</v>
      </c>
      <c r="J67" s="101" t="s">
        <v>62</v>
      </c>
      <c r="K67" s="101">
        <v>1.663524536051097</v>
      </c>
      <c r="L67" s="101">
        <v>0.7472272169187065</v>
      </c>
      <c r="M67" s="101">
        <v>0.39381645479321714</v>
      </c>
      <c r="N67" s="101">
        <v>0.06858523855004364</v>
      </c>
      <c r="O67" s="101">
        <v>0.06681064660185083</v>
      </c>
      <c r="P67" s="101">
        <v>0.021435845154690887</v>
      </c>
      <c r="Q67" s="101">
        <v>0.008132404829014459</v>
      </c>
      <c r="R67" s="101">
        <v>0.0010558277694679291</v>
      </c>
      <c r="S67" s="101">
        <v>0.0008765952024689672</v>
      </c>
      <c r="T67" s="101">
        <v>0.0003154259715416805</v>
      </c>
      <c r="U67" s="101">
        <v>0.00017786883141888014</v>
      </c>
      <c r="V67" s="101">
        <v>3.919037987690988E-05</v>
      </c>
      <c r="W67" s="101">
        <v>5.466116604335885E-05</v>
      </c>
      <c r="X67" s="101">
        <v>67.5</v>
      </c>
    </row>
    <row r="68" spans="1:24" s="101" customFormat="1" ht="12.75" hidden="1">
      <c r="A68" s="101">
        <v>2457</v>
      </c>
      <c r="B68" s="101">
        <v>108.45999908447266</v>
      </c>
      <c r="C68" s="101">
        <v>121.45999908447266</v>
      </c>
      <c r="D68" s="101">
        <v>9.140632629394531</v>
      </c>
      <c r="E68" s="101">
        <v>9.555810928344727</v>
      </c>
      <c r="F68" s="101">
        <v>11.02234403357546</v>
      </c>
      <c r="G68" s="101" t="s">
        <v>57</v>
      </c>
      <c r="H68" s="101">
        <v>-12.276804377832661</v>
      </c>
      <c r="I68" s="101">
        <v>28.683194706640002</v>
      </c>
      <c r="J68" s="101" t="s">
        <v>60</v>
      </c>
      <c r="K68" s="101">
        <v>0.5409476423556433</v>
      </c>
      <c r="L68" s="101">
        <v>-0.00406426293904633</v>
      </c>
      <c r="M68" s="101">
        <v>-0.13228636724273307</v>
      </c>
      <c r="N68" s="101">
        <v>-0.0007085265827209183</v>
      </c>
      <c r="O68" s="101">
        <v>0.021042869940225365</v>
      </c>
      <c r="P68" s="101">
        <v>-0.00046513253101994367</v>
      </c>
      <c r="Q68" s="101">
        <v>-0.0029317731353572522</v>
      </c>
      <c r="R68" s="101">
        <v>-5.696824168894144E-05</v>
      </c>
      <c r="S68" s="101">
        <v>0.00021926276336803227</v>
      </c>
      <c r="T68" s="101">
        <v>-3.313783784896795E-05</v>
      </c>
      <c r="U68" s="101">
        <v>-7.706182908752637E-05</v>
      </c>
      <c r="V68" s="101">
        <v>-4.493304628164516E-06</v>
      </c>
      <c r="W68" s="101">
        <v>1.1899296238847398E-05</v>
      </c>
      <c r="X68" s="101">
        <v>67.5</v>
      </c>
    </row>
    <row r="69" spans="1:24" s="101" customFormat="1" ht="12.75" hidden="1">
      <c r="A69" s="101">
        <v>2450</v>
      </c>
      <c r="B69" s="101">
        <v>135.94000244140625</v>
      </c>
      <c r="C69" s="101">
        <v>139.33999633789062</v>
      </c>
      <c r="D69" s="101">
        <v>9.32768726348877</v>
      </c>
      <c r="E69" s="101">
        <v>9.517037391662598</v>
      </c>
      <c r="F69" s="101">
        <v>24.268319411680263</v>
      </c>
      <c r="G69" s="101" t="s">
        <v>58</v>
      </c>
      <c r="H69" s="101">
        <v>-6.482060874047036</v>
      </c>
      <c r="I69" s="101">
        <v>61.957941567359214</v>
      </c>
      <c r="J69" s="101" t="s">
        <v>61</v>
      </c>
      <c r="K69" s="101">
        <v>-1.5731145954042538</v>
      </c>
      <c r="L69" s="101">
        <v>-0.7472161638179664</v>
      </c>
      <c r="M69" s="101">
        <v>-0.3709335750611136</v>
      </c>
      <c r="N69" s="101">
        <v>-0.06858157870046425</v>
      </c>
      <c r="O69" s="101">
        <v>-0.06341025251515849</v>
      </c>
      <c r="P69" s="101">
        <v>-0.021430798147163622</v>
      </c>
      <c r="Q69" s="101">
        <v>-0.007585559609269128</v>
      </c>
      <c r="R69" s="101">
        <v>-0.0010542897600842442</v>
      </c>
      <c r="S69" s="101">
        <v>-0.000848730221914964</v>
      </c>
      <c r="T69" s="101">
        <v>-0.0003136804540064754</v>
      </c>
      <c r="U69" s="101">
        <v>-0.00016030843922889052</v>
      </c>
      <c r="V69" s="101">
        <v>-3.893194174986675E-05</v>
      </c>
      <c r="W69" s="101">
        <v>-5.3350256065362974E-05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2696</v>
      </c>
      <c r="B71" s="101">
        <v>140.22</v>
      </c>
      <c r="C71" s="101">
        <v>145.52</v>
      </c>
      <c r="D71" s="101">
        <v>8.878322525678925</v>
      </c>
      <c r="E71" s="101">
        <v>9.106326259331784</v>
      </c>
      <c r="F71" s="101">
        <v>26.32851080312007</v>
      </c>
      <c r="G71" s="101" t="s">
        <v>59</v>
      </c>
      <c r="H71" s="101">
        <v>-2.0874834669135396</v>
      </c>
      <c r="I71" s="101">
        <v>70.63251653308646</v>
      </c>
      <c r="J71" s="101" t="s">
        <v>73</v>
      </c>
      <c r="K71" s="101">
        <v>4.255654643856359</v>
      </c>
      <c r="M71" s="101" t="s">
        <v>68</v>
      </c>
      <c r="N71" s="101">
        <v>2.716450272765834</v>
      </c>
      <c r="X71" s="101">
        <v>67.5</v>
      </c>
    </row>
    <row r="72" spans="1:24" s="101" customFormat="1" ht="12.75" hidden="1">
      <c r="A72" s="101">
        <v>2459</v>
      </c>
      <c r="B72" s="101">
        <v>62.41999816894531</v>
      </c>
      <c r="C72" s="101">
        <v>78.31999969482422</v>
      </c>
      <c r="D72" s="101">
        <v>9.8071928024292</v>
      </c>
      <c r="E72" s="101">
        <v>10.103952407836914</v>
      </c>
      <c r="F72" s="101">
        <v>14.481227716534182</v>
      </c>
      <c r="G72" s="101" t="s">
        <v>56</v>
      </c>
      <c r="H72" s="101">
        <v>40.134928863231636</v>
      </c>
      <c r="I72" s="101">
        <v>35.05492703217695</v>
      </c>
      <c r="J72" s="101" t="s">
        <v>62</v>
      </c>
      <c r="K72" s="101">
        <v>1.699398926944624</v>
      </c>
      <c r="L72" s="101">
        <v>1.092565436507809</v>
      </c>
      <c r="M72" s="101">
        <v>0.4023092852621616</v>
      </c>
      <c r="N72" s="101">
        <v>0.08021044807108926</v>
      </c>
      <c r="O72" s="101">
        <v>0.06825152001415359</v>
      </c>
      <c r="P72" s="101">
        <v>0.031342526362218626</v>
      </c>
      <c r="Q72" s="101">
        <v>0.008307790573157463</v>
      </c>
      <c r="R72" s="101">
        <v>0.0012347898065226365</v>
      </c>
      <c r="S72" s="101">
        <v>0.0008955129516587878</v>
      </c>
      <c r="T72" s="101">
        <v>0.0004612006208460899</v>
      </c>
      <c r="U72" s="101">
        <v>0.00018169975243008884</v>
      </c>
      <c r="V72" s="101">
        <v>4.583451556950753E-05</v>
      </c>
      <c r="W72" s="101">
        <v>5.5841385602065045E-05</v>
      </c>
      <c r="X72" s="101">
        <v>67.5</v>
      </c>
    </row>
    <row r="73" spans="1:24" s="101" customFormat="1" ht="12.75" hidden="1">
      <c r="A73" s="101">
        <v>2457</v>
      </c>
      <c r="B73" s="101">
        <v>112.73999786376953</v>
      </c>
      <c r="C73" s="101">
        <v>121.54000091552734</v>
      </c>
      <c r="D73" s="101">
        <v>9.009747505187988</v>
      </c>
      <c r="E73" s="101">
        <v>9.382221221923828</v>
      </c>
      <c r="F73" s="101">
        <v>11.230537781300434</v>
      </c>
      <c r="G73" s="101" t="s">
        <v>57</v>
      </c>
      <c r="H73" s="101">
        <v>-15.585137476477286</v>
      </c>
      <c r="I73" s="101">
        <v>29.654860387292253</v>
      </c>
      <c r="J73" s="101" t="s">
        <v>60</v>
      </c>
      <c r="K73" s="101">
        <v>0.512849724528255</v>
      </c>
      <c r="L73" s="101">
        <v>-0.005943097452479147</v>
      </c>
      <c r="M73" s="101">
        <v>-0.12576162827402812</v>
      </c>
      <c r="N73" s="101">
        <v>-0.0008286329677343108</v>
      </c>
      <c r="O73" s="101">
        <v>0.0198941765226512</v>
      </c>
      <c r="P73" s="101">
        <v>-0.0006801037951592211</v>
      </c>
      <c r="Q73" s="101">
        <v>-0.0028031630501206034</v>
      </c>
      <c r="R73" s="101">
        <v>-6.663388861472503E-05</v>
      </c>
      <c r="S73" s="101">
        <v>0.0002025568338889266</v>
      </c>
      <c r="T73" s="101">
        <v>-4.844722198406972E-05</v>
      </c>
      <c r="U73" s="101">
        <v>-7.465891019961939E-05</v>
      </c>
      <c r="V73" s="101">
        <v>-5.256827738569159E-06</v>
      </c>
      <c r="W73" s="101">
        <v>1.0806991112154611E-05</v>
      </c>
      <c r="X73" s="101">
        <v>67.5</v>
      </c>
    </row>
    <row r="74" spans="1:24" s="101" customFormat="1" ht="12.75" hidden="1">
      <c r="A74" s="101">
        <v>2450</v>
      </c>
      <c r="B74" s="101">
        <v>125.36000061035156</v>
      </c>
      <c r="C74" s="101">
        <v>130.25999450683594</v>
      </c>
      <c r="D74" s="101">
        <v>9.392621994018555</v>
      </c>
      <c r="E74" s="101">
        <v>9.666313171386719</v>
      </c>
      <c r="F74" s="101">
        <v>22.06697946028153</v>
      </c>
      <c r="G74" s="101" t="s">
        <v>58</v>
      </c>
      <c r="H74" s="101">
        <v>-1.9365048544637062</v>
      </c>
      <c r="I74" s="101">
        <v>55.923495755887856</v>
      </c>
      <c r="J74" s="101" t="s">
        <v>61</v>
      </c>
      <c r="K74" s="101">
        <v>-1.6201672361061472</v>
      </c>
      <c r="L74" s="101">
        <v>-1.0925492724102515</v>
      </c>
      <c r="M74" s="101">
        <v>-0.3821475812588855</v>
      </c>
      <c r="N74" s="101">
        <v>-0.08020616776264586</v>
      </c>
      <c r="O74" s="101">
        <v>-0.06528776091066382</v>
      </c>
      <c r="P74" s="101">
        <v>-0.03133514668218707</v>
      </c>
      <c r="Q74" s="101">
        <v>-0.007820592120925536</v>
      </c>
      <c r="R74" s="101">
        <v>-0.0012329905884394619</v>
      </c>
      <c r="S74" s="101">
        <v>-0.0008723039468175804</v>
      </c>
      <c r="T74" s="101">
        <v>-0.00045864897181923894</v>
      </c>
      <c r="U74" s="101">
        <v>-0.000165652790984519</v>
      </c>
      <c r="V74" s="101">
        <v>-4.5532061007804586E-05</v>
      </c>
      <c r="W74" s="101">
        <v>-5.478566682135327E-05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2696</v>
      </c>
      <c r="B76" s="101">
        <v>140.72</v>
      </c>
      <c r="C76" s="101">
        <v>158.42</v>
      </c>
      <c r="D76" s="101">
        <v>9.120264426975824</v>
      </c>
      <c r="E76" s="101">
        <v>9.168867915098694</v>
      </c>
      <c r="F76" s="101">
        <v>29.35205748999781</v>
      </c>
      <c r="G76" s="101" t="s">
        <v>59</v>
      </c>
      <c r="H76" s="101">
        <v>3.436597445824688</v>
      </c>
      <c r="I76" s="101">
        <v>76.65659744582469</v>
      </c>
      <c r="J76" s="101" t="s">
        <v>73</v>
      </c>
      <c r="K76" s="101">
        <v>3.8465583521714626</v>
      </c>
      <c r="M76" s="101" t="s">
        <v>68</v>
      </c>
      <c r="N76" s="101">
        <v>2.5734696935928114</v>
      </c>
      <c r="X76" s="101">
        <v>67.5</v>
      </c>
    </row>
    <row r="77" spans="1:24" s="101" customFormat="1" ht="12.75" hidden="1">
      <c r="A77" s="101">
        <v>2459</v>
      </c>
      <c r="B77" s="101">
        <v>73.4000015258789</v>
      </c>
      <c r="C77" s="101">
        <v>97.69999694824219</v>
      </c>
      <c r="D77" s="101">
        <v>9.647955894470215</v>
      </c>
      <c r="E77" s="101">
        <v>10.190683364868164</v>
      </c>
      <c r="F77" s="101">
        <v>19.12864570580785</v>
      </c>
      <c r="G77" s="101" t="s">
        <v>56</v>
      </c>
      <c r="H77" s="101">
        <v>41.19102175569681</v>
      </c>
      <c r="I77" s="101">
        <v>47.091023281575715</v>
      </c>
      <c r="J77" s="101" t="s">
        <v>62</v>
      </c>
      <c r="K77" s="101">
        <v>1.5402629563421957</v>
      </c>
      <c r="L77" s="101">
        <v>1.1477462790465067</v>
      </c>
      <c r="M77" s="101">
        <v>0.36463574268873333</v>
      </c>
      <c r="N77" s="101">
        <v>0.13745816349850767</v>
      </c>
      <c r="O77" s="101">
        <v>0.061860248466725366</v>
      </c>
      <c r="P77" s="101">
        <v>0.03292551092324123</v>
      </c>
      <c r="Q77" s="101">
        <v>0.0075298422380627545</v>
      </c>
      <c r="R77" s="101">
        <v>0.002115978597929197</v>
      </c>
      <c r="S77" s="101">
        <v>0.000811656418441367</v>
      </c>
      <c r="T77" s="101">
        <v>0.0004844903392650129</v>
      </c>
      <c r="U77" s="101">
        <v>0.00016468626900969255</v>
      </c>
      <c r="V77" s="101">
        <v>7.853986157926174E-05</v>
      </c>
      <c r="W77" s="101">
        <v>5.0608581666733355E-05</v>
      </c>
      <c r="X77" s="101">
        <v>67.5</v>
      </c>
    </row>
    <row r="78" spans="1:24" s="101" customFormat="1" ht="12.75" hidden="1">
      <c r="A78" s="101">
        <v>2457</v>
      </c>
      <c r="B78" s="101">
        <v>133.9600067138672</v>
      </c>
      <c r="C78" s="101">
        <v>139.66000366210938</v>
      </c>
      <c r="D78" s="101">
        <v>9.037660598754883</v>
      </c>
      <c r="E78" s="101">
        <v>9.492534637451172</v>
      </c>
      <c r="F78" s="101">
        <v>19.45718746616527</v>
      </c>
      <c r="G78" s="101" t="s">
        <v>57</v>
      </c>
      <c r="H78" s="101">
        <v>-15.195217034633998</v>
      </c>
      <c r="I78" s="101">
        <v>51.26478967923319</v>
      </c>
      <c r="J78" s="101" t="s">
        <v>60</v>
      </c>
      <c r="K78" s="101">
        <v>0.71131008330639</v>
      </c>
      <c r="L78" s="101">
        <v>-0.006242779319506367</v>
      </c>
      <c r="M78" s="101">
        <v>-0.1720578333516726</v>
      </c>
      <c r="N78" s="101">
        <v>-0.0014206103429295137</v>
      </c>
      <c r="O78" s="101">
        <v>0.027974244036922735</v>
      </c>
      <c r="P78" s="101">
        <v>-0.0007144764993986318</v>
      </c>
      <c r="Q78" s="101">
        <v>-0.0037259665855694985</v>
      </c>
      <c r="R78" s="101">
        <v>-0.00011422189617756956</v>
      </c>
      <c r="S78" s="101">
        <v>0.0003172920291334263</v>
      </c>
      <c r="T78" s="101">
        <v>-5.089983888398623E-05</v>
      </c>
      <c r="U78" s="101">
        <v>-9.256669667414072E-05</v>
      </c>
      <c r="V78" s="101">
        <v>-9.009658755922805E-06</v>
      </c>
      <c r="W78" s="101">
        <v>1.8217728714867906E-05</v>
      </c>
      <c r="X78" s="101">
        <v>67.5</v>
      </c>
    </row>
    <row r="79" spans="1:24" s="101" customFormat="1" ht="12.75" hidden="1">
      <c r="A79" s="101">
        <v>2450</v>
      </c>
      <c r="B79" s="101">
        <v>130.5399932861328</v>
      </c>
      <c r="C79" s="101">
        <v>147.13999938964844</v>
      </c>
      <c r="D79" s="101">
        <v>9.162452697753906</v>
      </c>
      <c r="E79" s="101">
        <v>9.176977157592773</v>
      </c>
      <c r="F79" s="101">
        <v>26.470442120965842</v>
      </c>
      <c r="G79" s="101" t="s">
        <v>58</v>
      </c>
      <c r="H79" s="101">
        <v>5.743180899473032</v>
      </c>
      <c r="I79" s="101">
        <v>68.78317418560584</v>
      </c>
      <c r="J79" s="101" t="s">
        <v>61</v>
      </c>
      <c r="K79" s="101">
        <v>-1.3661800540436304</v>
      </c>
      <c r="L79" s="101">
        <v>-1.147729301173177</v>
      </c>
      <c r="M79" s="101">
        <v>-0.321489232834464</v>
      </c>
      <c r="N79" s="101">
        <v>-0.1374508224007264</v>
      </c>
      <c r="O79" s="101">
        <v>-0.05517365323166204</v>
      </c>
      <c r="P79" s="101">
        <v>-0.032917758017342015</v>
      </c>
      <c r="Q79" s="101">
        <v>-0.00654337047196118</v>
      </c>
      <c r="R79" s="101">
        <v>-0.0021128934628437874</v>
      </c>
      <c r="S79" s="101">
        <v>-0.0007470688789164359</v>
      </c>
      <c r="T79" s="101">
        <v>-0.0004818091896619569</v>
      </c>
      <c r="U79" s="101">
        <v>-0.0001362093016910756</v>
      </c>
      <c r="V79" s="101">
        <v>-7.802138108231241E-05</v>
      </c>
      <c r="W79" s="101">
        <v>-4.7215917853938796E-05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2696</v>
      </c>
      <c r="B81" s="101">
        <v>140.06</v>
      </c>
      <c r="C81" s="101">
        <v>151.36</v>
      </c>
      <c r="D81" s="101">
        <v>9.05309156303112</v>
      </c>
      <c r="E81" s="101">
        <v>9.17586202441846</v>
      </c>
      <c r="F81" s="101">
        <v>28.247401159251982</v>
      </c>
      <c r="G81" s="101" t="s">
        <v>59</v>
      </c>
      <c r="H81" s="101">
        <v>1.756965753726405</v>
      </c>
      <c r="I81" s="101">
        <v>74.31696575372641</v>
      </c>
      <c r="J81" s="101" t="s">
        <v>73</v>
      </c>
      <c r="K81" s="101">
        <v>3.508469966710162</v>
      </c>
      <c r="M81" s="101" t="s">
        <v>68</v>
      </c>
      <c r="N81" s="101">
        <v>2.2895281235411735</v>
      </c>
      <c r="X81" s="101">
        <v>67.5</v>
      </c>
    </row>
    <row r="82" spans="1:24" s="101" customFormat="1" ht="12.75" hidden="1">
      <c r="A82" s="101">
        <v>2459</v>
      </c>
      <c r="B82" s="101">
        <v>81.16000366210938</v>
      </c>
      <c r="C82" s="101">
        <v>80.45999908447266</v>
      </c>
      <c r="D82" s="101">
        <v>9.965359687805176</v>
      </c>
      <c r="E82" s="101">
        <v>10.481677055358887</v>
      </c>
      <c r="F82" s="101">
        <v>19.577862871113815</v>
      </c>
      <c r="G82" s="101" t="s">
        <v>56</v>
      </c>
      <c r="H82" s="101">
        <v>33.01704473924107</v>
      </c>
      <c r="I82" s="101">
        <v>46.67704840135045</v>
      </c>
      <c r="J82" s="101" t="s">
        <v>62</v>
      </c>
      <c r="K82" s="101">
        <v>1.5054397130164827</v>
      </c>
      <c r="L82" s="101">
        <v>1.052188297350713</v>
      </c>
      <c r="M82" s="101">
        <v>0.3563918307672009</v>
      </c>
      <c r="N82" s="101">
        <v>0.058166671962010155</v>
      </c>
      <c r="O82" s="101">
        <v>0.06046171996876526</v>
      </c>
      <c r="P82" s="101">
        <v>0.030184185453925625</v>
      </c>
      <c r="Q82" s="101">
        <v>0.007359539608405011</v>
      </c>
      <c r="R82" s="101">
        <v>0.0008954663974320028</v>
      </c>
      <c r="S82" s="101">
        <v>0.0007932864831593557</v>
      </c>
      <c r="T82" s="101">
        <v>0.00044413924854906433</v>
      </c>
      <c r="U82" s="101">
        <v>0.0001609501052048267</v>
      </c>
      <c r="V82" s="101">
        <v>3.324694098884151E-05</v>
      </c>
      <c r="W82" s="101">
        <v>4.94637113793498E-05</v>
      </c>
      <c r="X82" s="101">
        <v>67.5</v>
      </c>
    </row>
    <row r="83" spans="1:24" s="101" customFormat="1" ht="12.75" hidden="1">
      <c r="A83" s="101">
        <v>2457</v>
      </c>
      <c r="B83" s="101">
        <v>128.72000122070312</v>
      </c>
      <c r="C83" s="101">
        <v>129.32000732421875</v>
      </c>
      <c r="D83" s="101">
        <v>8.973657608032227</v>
      </c>
      <c r="E83" s="101">
        <v>9.546113967895508</v>
      </c>
      <c r="F83" s="101">
        <v>15.078394177731928</v>
      </c>
      <c r="G83" s="101" t="s">
        <v>57</v>
      </c>
      <c r="H83" s="101">
        <v>-21.217682886650266</v>
      </c>
      <c r="I83" s="101">
        <v>40.00231833405286</v>
      </c>
      <c r="J83" s="101" t="s">
        <v>60</v>
      </c>
      <c r="K83" s="101">
        <v>0.8789056165487051</v>
      </c>
      <c r="L83" s="101">
        <v>-0.005723712846265079</v>
      </c>
      <c r="M83" s="101">
        <v>-0.21134416004381634</v>
      </c>
      <c r="N83" s="101">
        <v>-0.000600601734203524</v>
      </c>
      <c r="O83" s="101">
        <v>0.03476711592293149</v>
      </c>
      <c r="P83" s="101">
        <v>-0.000655054939411176</v>
      </c>
      <c r="Q83" s="101">
        <v>-0.004518248965471312</v>
      </c>
      <c r="R83" s="101">
        <v>-4.8297163377677986E-05</v>
      </c>
      <c r="S83" s="101">
        <v>0.00041125346280618063</v>
      </c>
      <c r="T83" s="101">
        <v>-4.6664864006964944E-05</v>
      </c>
      <c r="U83" s="101">
        <v>-0.00010856083177679207</v>
      </c>
      <c r="V83" s="101">
        <v>-3.8061671915133818E-06</v>
      </c>
      <c r="W83" s="101">
        <v>2.421402111738957E-05</v>
      </c>
      <c r="X83" s="101">
        <v>67.5</v>
      </c>
    </row>
    <row r="84" spans="1:24" s="101" customFormat="1" ht="12.75" hidden="1">
      <c r="A84" s="101">
        <v>2450</v>
      </c>
      <c r="B84" s="101">
        <v>126.77999877929688</v>
      </c>
      <c r="C84" s="101">
        <v>140.3800048828125</v>
      </c>
      <c r="D84" s="101">
        <v>9.526679039001465</v>
      </c>
      <c r="E84" s="101">
        <v>9.459766387939453</v>
      </c>
      <c r="F84" s="101">
        <v>24.255526185055178</v>
      </c>
      <c r="G84" s="101" t="s">
        <v>58</v>
      </c>
      <c r="H84" s="101">
        <v>1.328473724715252</v>
      </c>
      <c r="I84" s="101">
        <v>60.608472504012134</v>
      </c>
      <c r="J84" s="101" t="s">
        <v>61</v>
      </c>
      <c r="K84" s="101">
        <v>-1.2222412391693753</v>
      </c>
      <c r="L84" s="101">
        <v>-1.052172729257438</v>
      </c>
      <c r="M84" s="101">
        <v>-0.2869647766764606</v>
      </c>
      <c r="N84" s="101">
        <v>-0.058163571113653</v>
      </c>
      <c r="O84" s="101">
        <v>-0.04946581882454622</v>
      </c>
      <c r="P84" s="101">
        <v>-0.030177076640114237</v>
      </c>
      <c r="Q84" s="101">
        <v>-0.005809324361205836</v>
      </c>
      <c r="R84" s="101">
        <v>-0.000894162990141909</v>
      </c>
      <c r="S84" s="101">
        <v>-0.0006783612855206759</v>
      </c>
      <c r="T84" s="101">
        <v>-0.00044168095110491126</v>
      </c>
      <c r="U84" s="101">
        <v>-0.00011882542728463397</v>
      </c>
      <c r="V84" s="101">
        <v>-3.3028354128320665E-05</v>
      </c>
      <c r="W84" s="101">
        <v>-4.313165803381816E-05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11.02234403357546</v>
      </c>
      <c r="G85" s="102"/>
      <c r="H85" s="102"/>
      <c r="I85" s="115"/>
      <c r="J85" s="115" t="s">
        <v>158</v>
      </c>
      <c r="K85" s="102">
        <f>AVERAGE(K83,K78,K73,K68,K63,K58)</f>
        <v>0.6959316730863826</v>
      </c>
      <c r="L85" s="102">
        <f>AVERAGE(L83,L78,L73,L68,L63,L58)</f>
        <v>-0.004592734657178298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30.329841692222995</v>
      </c>
      <c r="G86" s="102"/>
      <c r="H86" s="102"/>
      <c r="I86" s="115"/>
      <c r="J86" s="115" t="s">
        <v>159</v>
      </c>
      <c r="K86" s="102">
        <f>AVERAGE(K84,K79,K74,K69,K64,K59)</f>
        <v>-1.4887909350365514</v>
      </c>
      <c r="L86" s="102">
        <f>AVERAGE(L84,L79,L74,L69,L64,L59)</f>
        <v>-0.8443855064866974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0.4349572956789891</v>
      </c>
      <c r="L87" s="102">
        <f>ABS(L85/$H$33)</f>
        <v>0.012757596269939718</v>
      </c>
      <c r="M87" s="115" t="s">
        <v>111</v>
      </c>
      <c r="N87" s="102">
        <f>K87+L87+L88+K88</f>
        <v>1.8213597738647915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0.8459039403616769</v>
      </c>
      <c r="L88" s="102">
        <f>ABS(L86/$H$34)</f>
        <v>0.5277409415541858</v>
      </c>
      <c r="M88" s="102"/>
      <c r="N88" s="102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2696</v>
      </c>
      <c r="B91" s="101">
        <v>134.6</v>
      </c>
      <c r="C91" s="101">
        <v>138.5</v>
      </c>
      <c r="D91" s="101">
        <v>9.20680339946951</v>
      </c>
      <c r="E91" s="101">
        <v>9.591547072736505</v>
      </c>
      <c r="F91" s="101">
        <v>23.439849901359782</v>
      </c>
      <c r="G91" s="101" t="s">
        <v>59</v>
      </c>
      <c r="H91" s="101">
        <v>-6.47485731548467</v>
      </c>
      <c r="I91" s="101">
        <v>60.625142684515325</v>
      </c>
      <c r="J91" s="101" t="s">
        <v>73</v>
      </c>
      <c r="K91" s="101">
        <v>2.972385847931808</v>
      </c>
      <c r="M91" s="101" t="s">
        <v>68</v>
      </c>
      <c r="N91" s="101">
        <v>2.533684832116921</v>
      </c>
      <c r="X91" s="101">
        <v>67.5</v>
      </c>
    </row>
    <row r="92" spans="1:24" s="101" customFormat="1" ht="12.75" hidden="1">
      <c r="A92" s="101">
        <v>2459</v>
      </c>
      <c r="B92" s="101">
        <v>72.26000213623047</v>
      </c>
      <c r="C92" s="101">
        <v>90.76000213623047</v>
      </c>
      <c r="D92" s="101">
        <v>9.947304725646973</v>
      </c>
      <c r="E92" s="101">
        <v>10.455931663513184</v>
      </c>
      <c r="F92" s="101">
        <v>15.554298808571676</v>
      </c>
      <c r="G92" s="101" t="s">
        <v>56</v>
      </c>
      <c r="H92" s="101">
        <v>32.37755934834224</v>
      </c>
      <c r="I92" s="101">
        <v>37.13756148457271</v>
      </c>
      <c r="J92" s="101" t="s">
        <v>62</v>
      </c>
      <c r="K92" s="101">
        <v>0.7820949707748001</v>
      </c>
      <c r="L92" s="101">
        <v>1.5216474495536032</v>
      </c>
      <c r="M92" s="101">
        <v>0.1851500643995568</v>
      </c>
      <c r="N92" s="101">
        <v>0.09006982849686769</v>
      </c>
      <c r="O92" s="101">
        <v>0.031410868862204025</v>
      </c>
      <c r="P92" s="101">
        <v>0.04365143042032559</v>
      </c>
      <c r="Q92" s="101">
        <v>0.0038233880800834</v>
      </c>
      <c r="R92" s="101">
        <v>0.0013865275280106719</v>
      </c>
      <c r="S92" s="101">
        <v>0.0004121415456676154</v>
      </c>
      <c r="T92" s="101">
        <v>0.0006423088664940188</v>
      </c>
      <c r="U92" s="101">
        <v>8.359721060839165E-05</v>
      </c>
      <c r="V92" s="101">
        <v>5.147358892778184E-05</v>
      </c>
      <c r="W92" s="101">
        <v>2.56943093405502E-05</v>
      </c>
      <c r="X92" s="101">
        <v>67.5</v>
      </c>
    </row>
    <row r="93" spans="1:24" s="101" customFormat="1" ht="12.75" hidden="1">
      <c r="A93" s="101">
        <v>2450</v>
      </c>
      <c r="B93" s="101">
        <v>137.75999450683594</v>
      </c>
      <c r="C93" s="101">
        <v>150.55999755859375</v>
      </c>
      <c r="D93" s="101">
        <v>9.375871658325195</v>
      </c>
      <c r="E93" s="101">
        <v>9.599004745483398</v>
      </c>
      <c r="F93" s="101">
        <v>19.429320298280622</v>
      </c>
      <c r="G93" s="101" t="s">
        <v>57</v>
      </c>
      <c r="H93" s="101">
        <v>-20.907353393262156</v>
      </c>
      <c r="I93" s="101">
        <v>49.35264111357379</v>
      </c>
      <c r="J93" s="101" t="s">
        <v>60</v>
      </c>
      <c r="K93" s="101">
        <v>0.5529575228964021</v>
      </c>
      <c r="L93" s="101">
        <v>-0.00827796833667224</v>
      </c>
      <c r="M93" s="101">
        <v>-0.13238490807727907</v>
      </c>
      <c r="N93" s="101">
        <v>-0.0009306169111446892</v>
      </c>
      <c r="O93" s="101">
        <v>0.021967208006269393</v>
      </c>
      <c r="P93" s="101">
        <v>-0.0009472834433846862</v>
      </c>
      <c r="Q93" s="101">
        <v>-0.0028029435079261595</v>
      </c>
      <c r="R93" s="101">
        <v>-7.484683832541928E-05</v>
      </c>
      <c r="S93" s="101">
        <v>0.00026763249085016684</v>
      </c>
      <c r="T93" s="101">
        <v>-6.747210882793929E-05</v>
      </c>
      <c r="U93" s="101">
        <v>-6.559221656843073E-05</v>
      </c>
      <c r="V93" s="101">
        <v>-5.90386555300597E-06</v>
      </c>
      <c r="W93" s="101">
        <v>1.601831454552352E-05</v>
      </c>
      <c r="X93" s="101">
        <v>67.5</v>
      </c>
    </row>
    <row r="94" spans="1:24" s="101" customFormat="1" ht="12.75" hidden="1">
      <c r="A94" s="101">
        <v>2457</v>
      </c>
      <c r="B94" s="101">
        <v>116.5</v>
      </c>
      <c r="C94" s="101">
        <v>118</v>
      </c>
      <c r="D94" s="101">
        <v>9.292677879333496</v>
      </c>
      <c r="E94" s="101">
        <v>9.789838790893555</v>
      </c>
      <c r="F94" s="101">
        <v>26.18698311689647</v>
      </c>
      <c r="G94" s="101" t="s">
        <v>58</v>
      </c>
      <c r="H94" s="101">
        <v>18.053456265900877</v>
      </c>
      <c r="I94" s="101">
        <v>67.05345626590088</v>
      </c>
      <c r="J94" s="101" t="s">
        <v>61</v>
      </c>
      <c r="K94" s="101">
        <v>-0.5530917836883045</v>
      </c>
      <c r="L94" s="101">
        <v>-1.5216249327522215</v>
      </c>
      <c r="M94" s="101">
        <v>-0.12944026599374095</v>
      </c>
      <c r="N94" s="101">
        <v>-0.09006502072180882</v>
      </c>
      <c r="O94" s="101">
        <v>-0.022451825206158012</v>
      </c>
      <c r="P94" s="101">
        <v>-0.04364115067019218</v>
      </c>
      <c r="Q94" s="101">
        <v>-0.0026003469196048488</v>
      </c>
      <c r="R94" s="101">
        <v>-0.0013845058817946831</v>
      </c>
      <c r="S94" s="101">
        <v>-0.00031342224475398433</v>
      </c>
      <c r="T94" s="101">
        <v>-0.0006387551913739269</v>
      </c>
      <c r="U94" s="101">
        <v>-5.182812698857514E-05</v>
      </c>
      <c r="V94" s="101">
        <v>-5.1133890216159916E-05</v>
      </c>
      <c r="W94" s="101">
        <v>-2.0090075450544107E-05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2696</v>
      </c>
      <c r="B96" s="101">
        <v>135.94</v>
      </c>
      <c r="C96" s="101">
        <v>140.04</v>
      </c>
      <c r="D96" s="101">
        <v>9.196718942647113</v>
      </c>
      <c r="E96" s="101">
        <v>9.602333472728215</v>
      </c>
      <c r="F96" s="101">
        <v>23.99169778145617</v>
      </c>
      <c r="G96" s="101" t="s">
        <v>59</v>
      </c>
      <c r="H96" s="101">
        <v>-6.316012627033587</v>
      </c>
      <c r="I96" s="101">
        <v>62.12398737296642</v>
      </c>
      <c r="J96" s="101" t="s">
        <v>73</v>
      </c>
      <c r="K96" s="101">
        <v>3.153011408823394</v>
      </c>
      <c r="M96" s="101" t="s">
        <v>68</v>
      </c>
      <c r="N96" s="101">
        <v>2.727898519820639</v>
      </c>
      <c r="X96" s="101">
        <v>67.5</v>
      </c>
    </row>
    <row r="97" spans="1:24" s="101" customFormat="1" ht="12.75" hidden="1">
      <c r="A97" s="101">
        <v>2459</v>
      </c>
      <c r="B97" s="101">
        <v>71.16000366210938</v>
      </c>
      <c r="C97" s="101">
        <v>91.55999755859375</v>
      </c>
      <c r="D97" s="101">
        <v>9.642614364624023</v>
      </c>
      <c r="E97" s="101">
        <v>10.040194511413574</v>
      </c>
      <c r="F97" s="101">
        <v>15.414552743023071</v>
      </c>
      <c r="G97" s="101" t="s">
        <v>56</v>
      </c>
      <c r="H97" s="101">
        <v>34.30508190866649</v>
      </c>
      <c r="I97" s="101">
        <v>37.96508557077586</v>
      </c>
      <c r="J97" s="101" t="s">
        <v>62</v>
      </c>
      <c r="K97" s="101">
        <v>0.7525098111885274</v>
      </c>
      <c r="L97" s="101">
        <v>1.5936576466137993</v>
      </c>
      <c r="M97" s="101">
        <v>0.17814615726514055</v>
      </c>
      <c r="N97" s="101">
        <v>0.11063055261965596</v>
      </c>
      <c r="O97" s="101">
        <v>0.03022267391239042</v>
      </c>
      <c r="P97" s="101">
        <v>0.04571718820779346</v>
      </c>
      <c r="Q97" s="101">
        <v>0.003678765497771068</v>
      </c>
      <c r="R97" s="101">
        <v>0.001703013430751827</v>
      </c>
      <c r="S97" s="101">
        <v>0.0003965562274108176</v>
      </c>
      <c r="T97" s="101">
        <v>0.0006727077174730389</v>
      </c>
      <c r="U97" s="101">
        <v>8.043486271254528E-05</v>
      </c>
      <c r="V97" s="101">
        <v>6.321922561779453E-05</v>
      </c>
      <c r="W97" s="101">
        <v>2.4721951498435736E-05</v>
      </c>
      <c r="X97" s="101">
        <v>67.5</v>
      </c>
    </row>
    <row r="98" spans="1:24" s="101" customFormat="1" ht="12.75" hidden="1">
      <c r="A98" s="101">
        <v>2450</v>
      </c>
      <c r="B98" s="101">
        <v>135.82000732421875</v>
      </c>
      <c r="C98" s="101">
        <v>155.72000122070312</v>
      </c>
      <c r="D98" s="101">
        <v>9.28281307220459</v>
      </c>
      <c r="E98" s="101">
        <v>9.252885818481445</v>
      </c>
      <c r="F98" s="101">
        <v>18.727674933019557</v>
      </c>
      <c r="G98" s="101" t="s">
        <v>57</v>
      </c>
      <c r="H98" s="101">
        <v>-20.276652735296764</v>
      </c>
      <c r="I98" s="101">
        <v>48.043354588921986</v>
      </c>
      <c r="J98" s="101" t="s">
        <v>60</v>
      </c>
      <c r="K98" s="101">
        <v>0.5349014805201604</v>
      </c>
      <c r="L98" s="101">
        <v>-0.00866956594507269</v>
      </c>
      <c r="M98" s="101">
        <v>-0.12804658083164072</v>
      </c>
      <c r="N98" s="101">
        <v>-0.0011432338092866447</v>
      </c>
      <c r="O98" s="101">
        <v>0.02125241158803589</v>
      </c>
      <c r="P98" s="101">
        <v>-0.0009921020949653688</v>
      </c>
      <c r="Q98" s="101">
        <v>-0.002710359160841372</v>
      </c>
      <c r="R98" s="101">
        <v>-9.19413744650943E-05</v>
      </c>
      <c r="S98" s="101">
        <v>0.00025913159643638575</v>
      </c>
      <c r="T98" s="101">
        <v>-7.066477345876172E-05</v>
      </c>
      <c r="U98" s="101">
        <v>-6.337832044741767E-05</v>
      </c>
      <c r="V98" s="101">
        <v>-7.2529245297434425E-06</v>
      </c>
      <c r="W98" s="101">
        <v>1.5516058712763948E-05</v>
      </c>
      <c r="X98" s="101">
        <v>67.5</v>
      </c>
    </row>
    <row r="99" spans="1:24" s="101" customFormat="1" ht="12.75" hidden="1">
      <c r="A99" s="101">
        <v>2457</v>
      </c>
      <c r="B99" s="101">
        <v>113.68000030517578</v>
      </c>
      <c r="C99" s="101">
        <v>118.77999877929688</v>
      </c>
      <c r="D99" s="101">
        <v>9.353333473205566</v>
      </c>
      <c r="E99" s="101">
        <v>9.912581443786621</v>
      </c>
      <c r="F99" s="101">
        <v>26.25270446594017</v>
      </c>
      <c r="G99" s="101" t="s">
        <v>58</v>
      </c>
      <c r="H99" s="101">
        <v>20.59789717763151</v>
      </c>
      <c r="I99" s="101">
        <v>66.77789748280729</v>
      </c>
      <c r="J99" s="101" t="s">
        <v>61</v>
      </c>
      <c r="K99" s="101">
        <v>-0.5292933232833509</v>
      </c>
      <c r="L99" s="101">
        <v>-1.593634065034052</v>
      </c>
      <c r="M99" s="101">
        <v>-0.12385526426301904</v>
      </c>
      <c r="N99" s="101">
        <v>-0.11062464548819025</v>
      </c>
      <c r="O99" s="101">
        <v>-0.021488253072490613</v>
      </c>
      <c r="P99" s="101">
        <v>-0.04570642220804397</v>
      </c>
      <c r="Q99" s="101">
        <v>-0.002487422120757566</v>
      </c>
      <c r="R99" s="101">
        <v>-0.0017005297789167283</v>
      </c>
      <c r="S99" s="101">
        <v>-0.0003001793750853483</v>
      </c>
      <c r="T99" s="101">
        <v>-0.0006689859213315388</v>
      </c>
      <c r="U99" s="101">
        <v>-4.952732212476711E-05</v>
      </c>
      <c r="V99" s="101">
        <v>-6.280179594151312E-05</v>
      </c>
      <c r="W99" s="101">
        <v>-1.9246475207504123E-05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2696</v>
      </c>
      <c r="B101" s="101">
        <v>139.6</v>
      </c>
      <c r="C101" s="101">
        <v>137.6</v>
      </c>
      <c r="D101" s="101">
        <v>8.983327612720826</v>
      </c>
      <c r="E101" s="101">
        <v>9.443498655250902</v>
      </c>
      <c r="F101" s="101">
        <v>24.516295394517083</v>
      </c>
      <c r="G101" s="101" t="s">
        <v>59</v>
      </c>
      <c r="H101" s="101">
        <v>-7.099663558791718</v>
      </c>
      <c r="I101" s="101">
        <v>65.00033644120828</v>
      </c>
      <c r="J101" s="101" t="s">
        <v>73</v>
      </c>
      <c r="K101" s="101">
        <v>3.7169759992303706</v>
      </c>
      <c r="M101" s="101" t="s">
        <v>68</v>
      </c>
      <c r="N101" s="101">
        <v>3.06801134046319</v>
      </c>
      <c r="X101" s="101">
        <v>67.5</v>
      </c>
    </row>
    <row r="102" spans="1:24" s="101" customFormat="1" ht="12.75" hidden="1">
      <c r="A102" s="101">
        <v>2459</v>
      </c>
      <c r="B102" s="101">
        <v>67.55999755859375</v>
      </c>
      <c r="C102" s="101">
        <v>80.86000061035156</v>
      </c>
      <c r="D102" s="101">
        <v>9.775042533874512</v>
      </c>
      <c r="E102" s="101">
        <v>10.214936256408691</v>
      </c>
      <c r="F102" s="101">
        <v>14.170567703100112</v>
      </c>
      <c r="G102" s="101" t="s">
        <v>56</v>
      </c>
      <c r="H102" s="101">
        <v>34.36318417461726</v>
      </c>
      <c r="I102" s="101">
        <v>34.42318173321101</v>
      </c>
      <c r="J102" s="101" t="s">
        <v>62</v>
      </c>
      <c r="K102" s="101">
        <v>0.989017704830613</v>
      </c>
      <c r="L102" s="101">
        <v>1.6355899691041178</v>
      </c>
      <c r="M102" s="101">
        <v>0.23413618038013131</v>
      </c>
      <c r="N102" s="101">
        <v>0.07100047489983297</v>
      </c>
      <c r="O102" s="101">
        <v>0.039721341381174995</v>
      </c>
      <c r="P102" s="101">
        <v>0.046920090211562133</v>
      </c>
      <c r="Q102" s="101">
        <v>0.004834942418195298</v>
      </c>
      <c r="R102" s="101">
        <v>0.0010930154363690558</v>
      </c>
      <c r="S102" s="101">
        <v>0.0005211713261587707</v>
      </c>
      <c r="T102" s="101">
        <v>0.0006904007907698373</v>
      </c>
      <c r="U102" s="101">
        <v>0.00010571588495917961</v>
      </c>
      <c r="V102" s="101">
        <v>4.058340961246232E-05</v>
      </c>
      <c r="W102" s="101">
        <v>3.2492640106060184E-05</v>
      </c>
      <c r="X102" s="101">
        <v>67.5</v>
      </c>
    </row>
    <row r="103" spans="1:24" s="101" customFormat="1" ht="12.75" hidden="1">
      <c r="A103" s="101">
        <v>2450</v>
      </c>
      <c r="B103" s="101">
        <v>135.94000244140625</v>
      </c>
      <c r="C103" s="101">
        <v>139.33999633789062</v>
      </c>
      <c r="D103" s="101">
        <v>9.32768726348877</v>
      </c>
      <c r="E103" s="101">
        <v>9.517037391662598</v>
      </c>
      <c r="F103" s="101">
        <v>16.76596463856509</v>
      </c>
      <c r="G103" s="101" t="s">
        <v>57</v>
      </c>
      <c r="H103" s="101">
        <v>-25.635857672458513</v>
      </c>
      <c r="I103" s="101">
        <v>42.804144768947744</v>
      </c>
      <c r="J103" s="101" t="s">
        <v>60</v>
      </c>
      <c r="K103" s="101">
        <v>0.7102698033202701</v>
      </c>
      <c r="L103" s="101">
        <v>-0.008898051706423615</v>
      </c>
      <c r="M103" s="101">
        <v>-0.16998775652089357</v>
      </c>
      <c r="N103" s="101">
        <v>-0.0007332829867942122</v>
      </c>
      <c r="O103" s="101">
        <v>0.028226261135890534</v>
      </c>
      <c r="P103" s="101">
        <v>-0.0010182395743123232</v>
      </c>
      <c r="Q103" s="101">
        <v>-0.0035962836742874926</v>
      </c>
      <c r="R103" s="101">
        <v>-5.898406323791752E-05</v>
      </c>
      <c r="S103" s="101">
        <v>0.00034468670470935855</v>
      </c>
      <c r="T103" s="101">
        <v>-7.252603747972987E-05</v>
      </c>
      <c r="U103" s="101">
        <v>-8.39784560099792E-05</v>
      </c>
      <c r="V103" s="101">
        <v>-4.65119275880799E-06</v>
      </c>
      <c r="W103" s="101">
        <v>2.0657863165767183E-05</v>
      </c>
      <c r="X103" s="101">
        <v>67.5</v>
      </c>
    </row>
    <row r="104" spans="1:24" s="101" customFormat="1" ht="12.75" hidden="1">
      <c r="A104" s="101">
        <v>2457</v>
      </c>
      <c r="B104" s="101">
        <v>108.45999908447266</v>
      </c>
      <c r="C104" s="101">
        <v>121.45999908447266</v>
      </c>
      <c r="D104" s="101">
        <v>9.140632629394531</v>
      </c>
      <c r="E104" s="101">
        <v>9.555810928344727</v>
      </c>
      <c r="F104" s="101">
        <v>22.096513897027503</v>
      </c>
      <c r="G104" s="101" t="s">
        <v>58</v>
      </c>
      <c r="H104" s="101">
        <v>16.54125550491281</v>
      </c>
      <c r="I104" s="101">
        <v>57.50125458938547</v>
      </c>
      <c r="J104" s="101" t="s">
        <v>61</v>
      </c>
      <c r="K104" s="101">
        <v>-0.6882389315926544</v>
      </c>
      <c r="L104" s="101">
        <v>-1.6355657650213393</v>
      </c>
      <c r="M104" s="101">
        <v>-0.16100904818050069</v>
      </c>
      <c r="N104" s="101">
        <v>-0.07099668817672476</v>
      </c>
      <c r="O104" s="101">
        <v>-0.027947506926528542</v>
      </c>
      <c r="P104" s="101">
        <v>-0.046909040212206786</v>
      </c>
      <c r="Q104" s="101">
        <v>-0.003231626822719085</v>
      </c>
      <c r="R104" s="101">
        <v>-0.0010914227523856112</v>
      </c>
      <c r="S104" s="101">
        <v>-0.0003909099983457768</v>
      </c>
      <c r="T104" s="101">
        <v>-0.0006865808224696532</v>
      </c>
      <c r="U104" s="101">
        <v>-6.421422941126436E-05</v>
      </c>
      <c r="V104" s="101">
        <v>-4.0315996101960704E-05</v>
      </c>
      <c r="W104" s="101">
        <v>-2.508035786200808E-05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2696</v>
      </c>
      <c r="B106" s="101">
        <v>140.22</v>
      </c>
      <c r="C106" s="101">
        <v>145.52</v>
      </c>
      <c r="D106" s="101">
        <v>8.878322525678925</v>
      </c>
      <c r="E106" s="101">
        <v>9.106326259331784</v>
      </c>
      <c r="F106" s="101">
        <v>24.28630514355225</v>
      </c>
      <c r="G106" s="101" t="s">
        <v>59</v>
      </c>
      <c r="H106" s="101">
        <v>-7.566187754141694</v>
      </c>
      <c r="I106" s="101">
        <v>65.1538122458583</v>
      </c>
      <c r="J106" s="101" t="s">
        <v>73</v>
      </c>
      <c r="K106" s="101">
        <v>4.1892298771577865</v>
      </c>
      <c r="M106" s="101" t="s">
        <v>68</v>
      </c>
      <c r="N106" s="101">
        <v>3.232061681286604</v>
      </c>
      <c r="X106" s="101">
        <v>67.5</v>
      </c>
    </row>
    <row r="107" spans="1:24" s="101" customFormat="1" ht="12.75" hidden="1">
      <c r="A107" s="101">
        <v>2459</v>
      </c>
      <c r="B107" s="101">
        <v>62.41999816894531</v>
      </c>
      <c r="C107" s="101">
        <v>78.31999969482422</v>
      </c>
      <c r="D107" s="101">
        <v>9.8071928024292</v>
      </c>
      <c r="E107" s="101">
        <v>10.103952407836914</v>
      </c>
      <c r="F107" s="101">
        <v>14.481227716534182</v>
      </c>
      <c r="G107" s="101" t="s">
        <v>56</v>
      </c>
      <c r="H107" s="101">
        <v>40.134928863231636</v>
      </c>
      <c r="I107" s="101">
        <v>35.05492703217695</v>
      </c>
      <c r="J107" s="101" t="s">
        <v>62</v>
      </c>
      <c r="K107" s="101">
        <v>1.267011047334024</v>
      </c>
      <c r="L107" s="101">
        <v>1.5756120634785487</v>
      </c>
      <c r="M107" s="101">
        <v>0.2999473313827344</v>
      </c>
      <c r="N107" s="101">
        <v>0.0819624453255517</v>
      </c>
      <c r="O107" s="101">
        <v>0.05088610656522428</v>
      </c>
      <c r="P107" s="101">
        <v>0.04519956532767264</v>
      </c>
      <c r="Q107" s="101">
        <v>0.006193984931951739</v>
      </c>
      <c r="R107" s="101">
        <v>0.00126176244527193</v>
      </c>
      <c r="S107" s="101">
        <v>0.000667681652645471</v>
      </c>
      <c r="T107" s="101">
        <v>0.0006650942251104546</v>
      </c>
      <c r="U107" s="101">
        <v>0.00013545191385710425</v>
      </c>
      <c r="V107" s="101">
        <v>4.684204651581178E-05</v>
      </c>
      <c r="W107" s="101">
        <v>4.163326519063426E-05</v>
      </c>
      <c r="X107" s="101">
        <v>67.5</v>
      </c>
    </row>
    <row r="108" spans="1:24" s="101" customFormat="1" ht="12.75" hidden="1">
      <c r="A108" s="101">
        <v>2450</v>
      </c>
      <c r="B108" s="101">
        <v>125.36000061035156</v>
      </c>
      <c r="C108" s="101">
        <v>130.25999450683594</v>
      </c>
      <c r="D108" s="101">
        <v>9.392621994018555</v>
      </c>
      <c r="E108" s="101">
        <v>9.666313171386719</v>
      </c>
      <c r="F108" s="101">
        <v>14.058063914026816</v>
      </c>
      <c r="G108" s="101" t="s">
        <v>57</v>
      </c>
      <c r="H108" s="101">
        <v>-22.233190921824814</v>
      </c>
      <c r="I108" s="101">
        <v>35.626809688526755</v>
      </c>
      <c r="J108" s="101" t="s">
        <v>60</v>
      </c>
      <c r="K108" s="101">
        <v>0.5597068553375667</v>
      </c>
      <c r="L108" s="101">
        <v>-0.00857147092837753</v>
      </c>
      <c r="M108" s="101">
        <v>-0.13555289034078213</v>
      </c>
      <c r="N108" s="101">
        <v>-0.0008466498793904444</v>
      </c>
      <c r="O108" s="101">
        <v>0.021985479098297254</v>
      </c>
      <c r="P108" s="101">
        <v>-0.0009808485263320078</v>
      </c>
      <c r="Q108" s="101">
        <v>-0.0029431959598101957</v>
      </c>
      <c r="R108" s="101">
        <v>-6.809686705817131E-05</v>
      </c>
      <c r="S108" s="101">
        <v>0.00024710311118292266</v>
      </c>
      <c r="T108" s="101">
        <v>-6.986358347326293E-05</v>
      </c>
      <c r="U108" s="101">
        <v>-7.358998087324451E-05</v>
      </c>
      <c r="V108" s="101">
        <v>-5.372028737676137E-06</v>
      </c>
      <c r="W108" s="101">
        <v>1.4101931462306958E-05</v>
      </c>
      <c r="X108" s="101">
        <v>67.5</v>
      </c>
    </row>
    <row r="109" spans="1:24" s="101" customFormat="1" ht="12.75" hidden="1">
      <c r="A109" s="101">
        <v>2457</v>
      </c>
      <c r="B109" s="101">
        <v>112.73999786376953</v>
      </c>
      <c r="C109" s="101">
        <v>121.54000091552734</v>
      </c>
      <c r="D109" s="101">
        <v>9.009747505187988</v>
      </c>
      <c r="E109" s="101">
        <v>9.382221221923828</v>
      </c>
      <c r="F109" s="101">
        <v>21.16165924342366</v>
      </c>
      <c r="G109" s="101" t="s">
        <v>58</v>
      </c>
      <c r="H109" s="101">
        <v>10.638541761651226</v>
      </c>
      <c r="I109" s="101">
        <v>55.87853962542076</v>
      </c>
      <c r="J109" s="101" t="s">
        <v>61</v>
      </c>
      <c r="K109" s="101">
        <v>-1.1366816749444817</v>
      </c>
      <c r="L109" s="101">
        <v>-1.5755887485207725</v>
      </c>
      <c r="M109" s="101">
        <v>-0.2675702067194398</v>
      </c>
      <c r="N109" s="101">
        <v>-0.08195807237683046</v>
      </c>
      <c r="O109" s="101">
        <v>-0.04589155205684044</v>
      </c>
      <c r="P109" s="101">
        <v>-0.04518892167311519</v>
      </c>
      <c r="Q109" s="101">
        <v>-0.005450050172191274</v>
      </c>
      <c r="R109" s="101">
        <v>-0.0012599235234709535</v>
      </c>
      <c r="S109" s="101">
        <v>-0.000620273199262315</v>
      </c>
      <c r="T109" s="101">
        <v>-0.0006614147019680999</v>
      </c>
      <c r="U109" s="101">
        <v>-0.00011371778964888431</v>
      </c>
      <c r="V109" s="101">
        <v>-4.65329843125396E-05</v>
      </c>
      <c r="W109" s="101">
        <v>-3.917223888758563E-05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2696</v>
      </c>
      <c r="B111" s="101">
        <v>140.72</v>
      </c>
      <c r="C111" s="101">
        <v>158.42</v>
      </c>
      <c r="D111" s="101">
        <v>9.120264426975824</v>
      </c>
      <c r="E111" s="101">
        <v>9.168867915098694</v>
      </c>
      <c r="F111" s="101">
        <v>28.390540358799186</v>
      </c>
      <c r="G111" s="101" t="s">
        <v>59</v>
      </c>
      <c r="H111" s="101">
        <v>0.9254742753732188</v>
      </c>
      <c r="I111" s="101">
        <v>74.14547427537322</v>
      </c>
      <c r="J111" s="101" t="s">
        <v>73</v>
      </c>
      <c r="K111" s="101">
        <v>3.6172760971964926</v>
      </c>
      <c r="M111" s="101" t="s">
        <v>68</v>
      </c>
      <c r="N111" s="101">
        <v>2.5063052953185485</v>
      </c>
      <c r="X111" s="101">
        <v>67.5</v>
      </c>
    </row>
    <row r="112" spans="1:24" s="101" customFormat="1" ht="12.75" hidden="1">
      <c r="A112" s="101">
        <v>2459</v>
      </c>
      <c r="B112" s="101">
        <v>73.4000015258789</v>
      </c>
      <c r="C112" s="101">
        <v>97.69999694824219</v>
      </c>
      <c r="D112" s="101">
        <v>9.647955894470215</v>
      </c>
      <c r="E112" s="101">
        <v>10.190683364868164</v>
      </c>
      <c r="F112" s="101">
        <v>19.12864570580785</v>
      </c>
      <c r="G112" s="101" t="s">
        <v>56</v>
      </c>
      <c r="H112" s="101">
        <v>41.19102175569681</v>
      </c>
      <c r="I112" s="101">
        <v>47.091023281575715</v>
      </c>
      <c r="J112" s="101" t="s">
        <v>62</v>
      </c>
      <c r="K112" s="101">
        <v>1.4290015162343146</v>
      </c>
      <c r="L112" s="101">
        <v>1.1988287396729105</v>
      </c>
      <c r="M112" s="101">
        <v>0.33829623746751053</v>
      </c>
      <c r="N112" s="101">
        <v>0.13807731986731908</v>
      </c>
      <c r="O112" s="101">
        <v>0.05739178019230835</v>
      </c>
      <c r="P112" s="101">
        <v>0.03439089560886249</v>
      </c>
      <c r="Q112" s="101">
        <v>0.006985939091261554</v>
      </c>
      <c r="R112" s="101">
        <v>0.002125506127991494</v>
      </c>
      <c r="S112" s="101">
        <v>0.0007530351152275027</v>
      </c>
      <c r="T112" s="101">
        <v>0.0005060565219340311</v>
      </c>
      <c r="U112" s="101">
        <v>0.0001527903162975483</v>
      </c>
      <c r="V112" s="101">
        <v>7.889245821495089E-05</v>
      </c>
      <c r="W112" s="101">
        <v>4.695390464512072E-05</v>
      </c>
      <c r="X112" s="101">
        <v>67.5</v>
      </c>
    </row>
    <row r="113" spans="1:24" s="101" customFormat="1" ht="12.75" hidden="1">
      <c r="A113" s="101">
        <v>2450</v>
      </c>
      <c r="B113" s="101">
        <v>130.5399932861328</v>
      </c>
      <c r="C113" s="101">
        <v>147.13999938964844</v>
      </c>
      <c r="D113" s="101">
        <v>9.162452697753906</v>
      </c>
      <c r="E113" s="101">
        <v>9.176977157592773</v>
      </c>
      <c r="F113" s="101">
        <v>18.906748932572953</v>
      </c>
      <c r="G113" s="101" t="s">
        <v>57</v>
      </c>
      <c r="H113" s="101">
        <v>-13.910998795985932</v>
      </c>
      <c r="I113" s="101">
        <v>49.12899449014688</v>
      </c>
      <c r="J113" s="101" t="s">
        <v>60</v>
      </c>
      <c r="K113" s="101">
        <v>0.565541697575728</v>
      </c>
      <c r="L113" s="101">
        <v>-0.006520754511148391</v>
      </c>
      <c r="M113" s="101">
        <v>-0.13740649324873005</v>
      </c>
      <c r="N113" s="101">
        <v>-0.0014270639021111426</v>
      </c>
      <c r="O113" s="101">
        <v>0.02214361538480225</v>
      </c>
      <c r="P113" s="101">
        <v>-0.0007462577621068392</v>
      </c>
      <c r="Q113" s="101">
        <v>-0.003003970585413876</v>
      </c>
      <c r="R113" s="101">
        <v>-0.0001147444023985173</v>
      </c>
      <c r="S113" s="101">
        <v>0.00024294141090037933</v>
      </c>
      <c r="T113" s="101">
        <v>-5.316144416612388E-05</v>
      </c>
      <c r="U113" s="101">
        <v>-7.641534875539088E-05</v>
      </c>
      <c r="V113" s="101">
        <v>-9.052207181892494E-06</v>
      </c>
      <c r="W113" s="101">
        <v>1.365527090293374E-05</v>
      </c>
      <c r="X113" s="101">
        <v>67.5</v>
      </c>
    </row>
    <row r="114" spans="1:24" s="101" customFormat="1" ht="12.75" hidden="1">
      <c r="A114" s="101">
        <v>2457</v>
      </c>
      <c r="B114" s="101">
        <v>133.9600067138672</v>
      </c>
      <c r="C114" s="101">
        <v>139.66000366210938</v>
      </c>
      <c r="D114" s="101">
        <v>9.037660598754883</v>
      </c>
      <c r="E114" s="101">
        <v>9.492534637451172</v>
      </c>
      <c r="F114" s="101">
        <v>27.9300024283437</v>
      </c>
      <c r="G114" s="101" t="s">
        <v>58</v>
      </c>
      <c r="H114" s="101">
        <v>7.128516947086368</v>
      </c>
      <c r="I114" s="101">
        <v>73.58852366095356</v>
      </c>
      <c r="J114" s="101" t="s">
        <v>61</v>
      </c>
      <c r="K114" s="101">
        <v>-1.3123291971541036</v>
      </c>
      <c r="L114" s="101">
        <v>-1.198811005465976</v>
      </c>
      <c r="M114" s="101">
        <v>-0.309133951383152</v>
      </c>
      <c r="N114" s="101">
        <v>-0.13806994513782223</v>
      </c>
      <c r="O114" s="101">
        <v>-0.052947868052757203</v>
      </c>
      <c r="P114" s="101">
        <v>-0.03438279802651571</v>
      </c>
      <c r="Q114" s="101">
        <v>-0.006307099627307668</v>
      </c>
      <c r="R114" s="101">
        <v>-0.0021224066580765337</v>
      </c>
      <c r="S114" s="101">
        <v>-0.0007127701983356427</v>
      </c>
      <c r="T114" s="101">
        <v>-0.000503256459716257</v>
      </c>
      <c r="U114" s="101">
        <v>-0.000132308636259682</v>
      </c>
      <c r="V114" s="101">
        <v>-7.837140746684256E-05</v>
      </c>
      <c r="W114" s="101">
        <v>-4.492441138168179E-05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2696</v>
      </c>
      <c r="B116" s="101">
        <v>140.06</v>
      </c>
      <c r="C116" s="101">
        <v>151.36</v>
      </c>
      <c r="D116" s="101">
        <v>9.05309156303112</v>
      </c>
      <c r="E116" s="101">
        <v>9.17586202441846</v>
      </c>
      <c r="F116" s="101">
        <v>26.221210693857802</v>
      </c>
      <c r="G116" s="101" t="s">
        <v>59</v>
      </c>
      <c r="H116" s="101">
        <v>-3.5738017239006865</v>
      </c>
      <c r="I116" s="101">
        <v>68.98619827609932</v>
      </c>
      <c r="J116" s="101" t="s">
        <v>73</v>
      </c>
      <c r="K116" s="101">
        <v>3.1588999962393953</v>
      </c>
      <c r="M116" s="101" t="s">
        <v>68</v>
      </c>
      <c r="N116" s="101">
        <v>2.3383684789579933</v>
      </c>
      <c r="X116" s="101">
        <v>67.5</v>
      </c>
    </row>
    <row r="117" spans="1:24" s="101" customFormat="1" ht="12.75" hidden="1">
      <c r="A117" s="101">
        <v>2459</v>
      </c>
      <c r="B117" s="101">
        <v>81.16000366210938</v>
      </c>
      <c r="C117" s="101">
        <v>80.45999908447266</v>
      </c>
      <c r="D117" s="101">
        <v>9.965359687805176</v>
      </c>
      <c r="E117" s="101">
        <v>10.481677055358887</v>
      </c>
      <c r="F117" s="101">
        <v>19.577862871113815</v>
      </c>
      <c r="G117" s="101" t="s">
        <v>56</v>
      </c>
      <c r="H117" s="101">
        <v>33.01704473924107</v>
      </c>
      <c r="I117" s="101">
        <v>46.67704840135045</v>
      </c>
      <c r="J117" s="101" t="s">
        <v>62</v>
      </c>
      <c r="K117" s="101">
        <v>1.1946569181999953</v>
      </c>
      <c r="L117" s="101">
        <v>1.2822986499024325</v>
      </c>
      <c r="M117" s="101">
        <v>0.2828183938877008</v>
      </c>
      <c r="N117" s="101">
        <v>0.06105587671815729</v>
      </c>
      <c r="O117" s="101">
        <v>0.04798014296256524</v>
      </c>
      <c r="P117" s="101">
        <v>0.03678529680454217</v>
      </c>
      <c r="Q117" s="101">
        <v>0.005840245736778306</v>
      </c>
      <c r="R117" s="101">
        <v>0.0009399358475024971</v>
      </c>
      <c r="S117" s="101">
        <v>0.0006295345896728935</v>
      </c>
      <c r="T117" s="101">
        <v>0.000541274991035154</v>
      </c>
      <c r="U117" s="101">
        <v>0.000127715288775928</v>
      </c>
      <c r="V117" s="101">
        <v>3.489795536513157E-05</v>
      </c>
      <c r="W117" s="101">
        <v>3.925294914361868E-05</v>
      </c>
      <c r="X117" s="101">
        <v>67.5</v>
      </c>
    </row>
    <row r="118" spans="1:24" s="101" customFormat="1" ht="12.75" hidden="1">
      <c r="A118" s="101">
        <v>2450</v>
      </c>
      <c r="B118" s="101">
        <v>126.77999877929688</v>
      </c>
      <c r="C118" s="101">
        <v>140.3800048828125</v>
      </c>
      <c r="D118" s="101">
        <v>9.526679039001465</v>
      </c>
      <c r="E118" s="101">
        <v>9.459766387939453</v>
      </c>
      <c r="F118" s="101">
        <v>15.159225141416007</v>
      </c>
      <c r="G118" s="101" t="s">
        <v>57</v>
      </c>
      <c r="H118" s="101">
        <v>-21.400899676027876</v>
      </c>
      <c r="I118" s="101">
        <v>37.879099103269006</v>
      </c>
      <c r="J118" s="101" t="s">
        <v>60</v>
      </c>
      <c r="K118" s="101">
        <v>0.681857301764407</v>
      </c>
      <c r="L118" s="101">
        <v>-0.006975819965147072</v>
      </c>
      <c r="M118" s="101">
        <v>-0.16404948466141436</v>
      </c>
      <c r="N118" s="101">
        <v>-0.0006305226818320158</v>
      </c>
      <c r="O118" s="101">
        <v>0.026958351372771236</v>
      </c>
      <c r="P118" s="101">
        <v>-0.0007982884292792454</v>
      </c>
      <c r="Q118" s="101">
        <v>-0.003511290889272277</v>
      </c>
      <c r="R118" s="101">
        <v>-5.071261373606472E-05</v>
      </c>
      <c r="S118" s="101">
        <v>0.0003176937397221705</v>
      </c>
      <c r="T118" s="101">
        <v>-5.686245359359823E-05</v>
      </c>
      <c r="U118" s="101">
        <v>-8.462148714303484E-05</v>
      </c>
      <c r="V118" s="101">
        <v>-3.9985925481732875E-06</v>
      </c>
      <c r="W118" s="101">
        <v>1.8661787980127908E-05</v>
      </c>
      <c r="X118" s="101">
        <v>67.5</v>
      </c>
    </row>
    <row r="119" spans="1:24" s="101" customFormat="1" ht="12.75" hidden="1">
      <c r="A119" s="101">
        <v>2457</v>
      </c>
      <c r="B119" s="101">
        <v>128.72000122070312</v>
      </c>
      <c r="C119" s="101">
        <v>129.32000732421875</v>
      </c>
      <c r="D119" s="101">
        <v>8.973657608032227</v>
      </c>
      <c r="E119" s="101">
        <v>9.546113967895508</v>
      </c>
      <c r="F119" s="101">
        <v>25.934005009873275</v>
      </c>
      <c r="G119" s="101" t="s">
        <v>58</v>
      </c>
      <c r="H119" s="101">
        <v>7.581776465541168</v>
      </c>
      <c r="I119" s="101">
        <v>68.8017776862443</v>
      </c>
      <c r="J119" s="101" t="s">
        <v>61</v>
      </c>
      <c r="K119" s="101">
        <v>-0.9809565598096956</v>
      </c>
      <c r="L119" s="101">
        <v>-1.2822796752180918</v>
      </c>
      <c r="M119" s="101">
        <v>-0.23037797313012162</v>
      </c>
      <c r="N119" s="101">
        <v>-0.061052620934489925</v>
      </c>
      <c r="O119" s="101">
        <v>-0.03969057079421259</v>
      </c>
      <c r="P119" s="101">
        <v>-0.03677663383973497</v>
      </c>
      <c r="Q119" s="101">
        <v>-0.00466683046155211</v>
      </c>
      <c r="R119" s="101">
        <v>-0.0009385667947611903</v>
      </c>
      <c r="S119" s="101">
        <v>-0.0005434928585878201</v>
      </c>
      <c r="T119" s="101">
        <v>-0.000538279924659486</v>
      </c>
      <c r="U119" s="101">
        <v>-9.565771741380761E-05</v>
      </c>
      <c r="V119" s="101">
        <v>-3.46681200283547E-05</v>
      </c>
      <c r="W119" s="101">
        <v>-3.453305207849818E-05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14.058063914026816</v>
      </c>
      <c r="G120" s="102"/>
      <c r="H120" s="102"/>
      <c r="I120" s="115"/>
      <c r="J120" s="115" t="s">
        <v>158</v>
      </c>
      <c r="K120" s="102">
        <f>AVERAGE(K118,K113,K108,K103,K98,K93)</f>
        <v>0.600872443569089</v>
      </c>
      <c r="L120" s="102">
        <f>AVERAGE(L118,L113,L108,L103,L98,L93)</f>
        <v>-0.007985605232140256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28.390540358799186</v>
      </c>
      <c r="G121" s="102"/>
      <c r="H121" s="102"/>
      <c r="I121" s="115"/>
      <c r="J121" s="115" t="s">
        <v>159</v>
      </c>
      <c r="K121" s="102">
        <f>AVERAGE(K119,K114,K109,K104,K99,K94)</f>
        <v>-0.8667652450787653</v>
      </c>
      <c r="L121" s="102">
        <f>AVERAGE(L119,L114,L109,L104,L99,L94)</f>
        <v>-1.467917365335409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0.3755452772306806</v>
      </c>
      <c r="L122" s="102">
        <f>ABS(L120/$H$33)</f>
        <v>0.022182236755945158</v>
      </c>
      <c r="M122" s="115" t="s">
        <v>111</v>
      </c>
      <c r="N122" s="102">
        <f>K122+L122+L123+K123</f>
        <v>1.8076561202069183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0.4924802528856621</v>
      </c>
      <c r="L123" s="102">
        <f>ABS(L121/$H$34)</f>
        <v>0.9174483533346306</v>
      </c>
      <c r="M123" s="102"/>
      <c r="N123" s="102"/>
    </row>
    <row r="124" s="101" customFormat="1" ht="12.75"/>
    <row r="125" s="116" customFormat="1" ht="12.75">
      <c r="A125" s="116" t="s">
        <v>118</v>
      </c>
    </row>
    <row r="126" spans="1:24" s="116" customFormat="1" ht="12.75">
      <c r="A126" s="116">
        <v>2696</v>
      </c>
      <c r="B126" s="116">
        <v>134.6</v>
      </c>
      <c r="C126" s="116">
        <v>138.5</v>
      </c>
      <c r="D126" s="116">
        <v>9.20680339946951</v>
      </c>
      <c r="E126" s="116">
        <v>9.591547072736505</v>
      </c>
      <c r="F126" s="116">
        <v>29.624295401543108</v>
      </c>
      <c r="G126" s="116" t="s">
        <v>59</v>
      </c>
      <c r="H126" s="116">
        <v>9.520675610324417</v>
      </c>
      <c r="I126" s="116">
        <v>76.62067561032441</v>
      </c>
      <c r="J126" s="116" t="s">
        <v>73</v>
      </c>
      <c r="K126" s="116">
        <v>2.6105419139527197</v>
      </c>
      <c r="M126" s="116" t="s">
        <v>68</v>
      </c>
      <c r="N126" s="116">
        <v>1.635298081808094</v>
      </c>
      <c r="X126" s="116">
        <v>67.5</v>
      </c>
    </row>
    <row r="127" spans="1:24" s="116" customFormat="1" ht="12.75">
      <c r="A127" s="116">
        <v>2457</v>
      </c>
      <c r="B127" s="116">
        <v>116.5</v>
      </c>
      <c r="C127" s="116">
        <v>118</v>
      </c>
      <c r="D127" s="116">
        <v>9.292677879333496</v>
      </c>
      <c r="E127" s="116">
        <v>9.789838790893555</v>
      </c>
      <c r="F127" s="116">
        <v>23.79235848561648</v>
      </c>
      <c r="G127" s="116" t="s">
        <v>56</v>
      </c>
      <c r="H127" s="116">
        <v>11.921865724523087</v>
      </c>
      <c r="I127" s="116">
        <v>60.92186572452309</v>
      </c>
      <c r="J127" s="116" t="s">
        <v>62</v>
      </c>
      <c r="K127" s="116">
        <v>1.359532544223316</v>
      </c>
      <c r="L127" s="116">
        <v>0.8042852922552504</v>
      </c>
      <c r="M127" s="116">
        <v>0.321851487871928</v>
      </c>
      <c r="N127" s="116">
        <v>0.09049625380279037</v>
      </c>
      <c r="O127" s="116">
        <v>0.05460123542009375</v>
      </c>
      <c r="P127" s="116">
        <v>0.023072229939216746</v>
      </c>
      <c r="Q127" s="116">
        <v>0.0066463786398307636</v>
      </c>
      <c r="R127" s="116">
        <v>0.0013929780419966215</v>
      </c>
      <c r="S127" s="116">
        <v>0.0007163380478796817</v>
      </c>
      <c r="T127" s="116">
        <v>0.0003394606505237266</v>
      </c>
      <c r="U127" s="116">
        <v>0.00014537974454183566</v>
      </c>
      <c r="V127" s="116">
        <v>5.167754064862516E-05</v>
      </c>
      <c r="W127" s="116">
        <v>4.465850754906948E-05</v>
      </c>
      <c r="X127" s="116">
        <v>67.5</v>
      </c>
    </row>
    <row r="128" spans="1:24" s="116" customFormat="1" ht="12.75">
      <c r="A128" s="116">
        <v>2459</v>
      </c>
      <c r="B128" s="116">
        <v>72.26000213623047</v>
      </c>
      <c r="C128" s="116">
        <v>90.76000213623047</v>
      </c>
      <c r="D128" s="116">
        <v>9.947304725646973</v>
      </c>
      <c r="E128" s="116">
        <v>10.455931663513184</v>
      </c>
      <c r="F128" s="116">
        <v>11.468796914870136</v>
      </c>
      <c r="G128" s="116" t="s">
        <v>57</v>
      </c>
      <c r="H128" s="116">
        <v>22.622984125120595</v>
      </c>
      <c r="I128" s="116">
        <v>27.382986261351068</v>
      </c>
      <c r="J128" s="116" t="s">
        <v>60</v>
      </c>
      <c r="K128" s="116">
        <v>-0.5088509283104155</v>
      </c>
      <c r="L128" s="116">
        <v>0.004377380870867191</v>
      </c>
      <c r="M128" s="116">
        <v>0.11706402234406035</v>
      </c>
      <c r="N128" s="116">
        <v>-0.0009361371210571451</v>
      </c>
      <c r="O128" s="116">
        <v>-0.020981451307721822</v>
      </c>
      <c r="P128" s="116">
        <v>0.0005008772810063557</v>
      </c>
      <c r="Q128" s="116">
        <v>0.002254083259471333</v>
      </c>
      <c r="R128" s="116">
        <v>-7.523611327294479E-05</v>
      </c>
      <c r="S128" s="116">
        <v>-0.00031926313593195484</v>
      </c>
      <c r="T128" s="116">
        <v>3.5665744860035865E-05</v>
      </c>
      <c r="U128" s="116">
        <v>3.827165252528207E-05</v>
      </c>
      <c r="V128" s="116">
        <v>-5.94116246523295E-06</v>
      </c>
      <c r="W128" s="116">
        <v>-2.121630005482098E-05</v>
      </c>
      <c r="X128" s="116">
        <v>67.5</v>
      </c>
    </row>
    <row r="129" spans="1:24" s="116" customFormat="1" ht="12.75">
      <c r="A129" s="116">
        <v>2450</v>
      </c>
      <c r="B129" s="116">
        <v>137.75999450683594</v>
      </c>
      <c r="C129" s="116">
        <v>150.55999755859375</v>
      </c>
      <c r="D129" s="116">
        <v>9.375871658325195</v>
      </c>
      <c r="E129" s="116">
        <v>9.599004745483398</v>
      </c>
      <c r="F129" s="116">
        <v>19.429320298280622</v>
      </c>
      <c r="G129" s="116" t="s">
        <v>58</v>
      </c>
      <c r="H129" s="116">
        <v>-20.907353393262156</v>
      </c>
      <c r="I129" s="116">
        <v>49.35264111357379</v>
      </c>
      <c r="J129" s="116" t="s">
        <v>61</v>
      </c>
      <c r="K129" s="116">
        <v>-1.2607138737873678</v>
      </c>
      <c r="L129" s="116">
        <v>0.8042733800610492</v>
      </c>
      <c r="M129" s="116">
        <v>-0.2998072629507217</v>
      </c>
      <c r="N129" s="116">
        <v>-0.09049141174514645</v>
      </c>
      <c r="O129" s="116">
        <v>-0.050409062780636955</v>
      </c>
      <c r="P129" s="116">
        <v>0.0230667925017212</v>
      </c>
      <c r="Q129" s="116">
        <v>-0.0062524761241743035</v>
      </c>
      <c r="R129" s="116">
        <v>-0.001390944769839666</v>
      </c>
      <c r="S129" s="116">
        <v>-0.0006412575526845414</v>
      </c>
      <c r="T129" s="116">
        <v>0.0003375818240035599</v>
      </c>
      <c r="U129" s="116">
        <v>-0.00014025174058111887</v>
      </c>
      <c r="V129" s="116">
        <v>-5.133488868257155E-05</v>
      </c>
      <c r="W129" s="116">
        <v>-3.929695800560266E-05</v>
      </c>
      <c r="X129" s="116">
        <v>67.5</v>
      </c>
    </row>
    <row r="130" s="116" customFormat="1" ht="12.75">
      <c r="A130" s="116" t="s">
        <v>124</v>
      </c>
    </row>
    <row r="131" spans="1:24" s="116" customFormat="1" ht="12.75">
      <c r="A131" s="116">
        <v>2696</v>
      </c>
      <c r="B131" s="116">
        <v>135.94</v>
      </c>
      <c r="C131" s="116">
        <v>140.04</v>
      </c>
      <c r="D131" s="116">
        <v>9.196718942647113</v>
      </c>
      <c r="E131" s="116">
        <v>9.602333472728215</v>
      </c>
      <c r="F131" s="116">
        <v>30.329841692222995</v>
      </c>
      <c r="G131" s="116" t="s">
        <v>59</v>
      </c>
      <c r="H131" s="116">
        <v>10.095946871091755</v>
      </c>
      <c r="I131" s="116">
        <v>78.53594687109175</v>
      </c>
      <c r="J131" s="116" t="s">
        <v>73</v>
      </c>
      <c r="K131" s="116">
        <v>2.783026950011177</v>
      </c>
      <c r="M131" s="116" t="s">
        <v>68</v>
      </c>
      <c r="N131" s="116">
        <v>1.722159503214247</v>
      </c>
      <c r="X131" s="116">
        <v>67.5</v>
      </c>
    </row>
    <row r="132" spans="1:24" s="116" customFormat="1" ht="12.75">
      <c r="A132" s="116">
        <v>2457</v>
      </c>
      <c r="B132" s="116">
        <v>113.68000030517578</v>
      </c>
      <c r="C132" s="116">
        <v>118.77999877929688</v>
      </c>
      <c r="D132" s="116">
        <v>9.353333473205566</v>
      </c>
      <c r="E132" s="116">
        <v>9.912581443786621</v>
      </c>
      <c r="F132" s="116">
        <v>23.63009943788786</v>
      </c>
      <c r="G132" s="116" t="s">
        <v>56</v>
      </c>
      <c r="H132" s="116">
        <v>13.926887342115862</v>
      </c>
      <c r="I132" s="116">
        <v>60.10688764729164</v>
      </c>
      <c r="J132" s="116" t="s">
        <v>62</v>
      </c>
      <c r="K132" s="116">
        <v>1.4224396903202354</v>
      </c>
      <c r="L132" s="116">
        <v>0.7940831097862117</v>
      </c>
      <c r="M132" s="116">
        <v>0.33674395436676763</v>
      </c>
      <c r="N132" s="116">
        <v>0.10905706283406814</v>
      </c>
      <c r="O132" s="116">
        <v>0.05712768607862169</v>
      </c>
      <c r="P132" s="116">
        <v>0.022779543453795306</v>
      </c>
      <c r="Q132" s="116">
        <v>0.006953925105605534</v>
      </c>
      <c r="R132" s="116">
        <v>0.0016786797412407979</v>
      </c>
      <c r="S132" s="116">
        <v>0.00074948482283055</v>
      </c>
      <c r="T132" s="116">
        <v>0.0003351505401431923</v>
      </c>
      <c r="U132" s="116">
        <v>0.00015210692176840777</v>
      </c>
      <c r="V132" s="116">
        <v>6.227971102472791E-05</v>
      </c>
      <c r="W132" s="116">
        <v>4.67244616797483E-05</v>
      </c>
      <c r="X132" s="116">
        <v>67.5</v>
      </c>
    </row>
    <row r="133" spans="1:24" s="116" customFormat="1" ht="12.75">
      <c r="A133" s="116">
        <v>2459</v>
      </c>
      <c r="B133" s="116">
        <v>71.16000366210938</v>
      </c>
      <c r="C133" s="116">
        <v>91.55999755859375</v>
      </c>
      <c r="D133" s="116">
        <v>9.642614364624023</v>
      </c>
      <c r="E133" s="116">
        <v>10.040194511413574</v>
      </c>
      <c r="F133" s="116">
        <v>11.296154797383885</v>
      </c>
      <c r="G133" s="116" t="s">
        <v>57</v>
      </c>
      <c r="H133" s="116">
        <v>24.16172367912145</v>
      </c>
      <c r="I133" s="116">
        <v>27.821727341230822</v>
      </c>
      <c r="J133" s="116" t="s">
        <v>60</v>
      </c>
      <c r="K133" s="116">
        <v>-0.5461132549931432</v>
      </c>
      <c r="L133" s="116">
        <v>0.004322079489229971</v>
      </c>
      <c r="M133" s="116">
        <v>0.12574301695764392</v>
      </c>
      <c r="N133" s="116">
        <v>-0.0011280874768029843</v>
      </c>
      <c r="O133" s="116">
        <v>-0.022500718175063418</v>
      </c>
      <c r="P133" s="116">
        <v>0.0004945423912824055</v>
      </c>
      <c r="Q133" s="116">
        <v>0.0024264281737129377</v>
      </c>
      <c r="R133" s="116">
        <v>-9.066756547766711E-05</v>
      </c>
      <c r="S133" s="116">
        <v>-0.0003410079685269504</v>
      </c>
      <c r="T133" s="116">
        <v>3.521375635879225E-05</v>
      </c>
      <c r="U133" s="116">
        <v>4.156888688253522E-05</v>
      </c>
      <c r="V133" s="116">
        <v>-7.159165466115488E-06</v>
      </c>
      <c r="W133" s="116">
        <v>-2.262515169233942E-05</v>
      </c>
      <c r="X133" s="116">
        <v>67.5</v>
      </c>
    </row>
    <row r="134" spans="1:24" s="116" customFormat="1" ht="12.75">
      <c r="A134" s="116">
        <v>2450</v>
      </c>
      <c r="B134" s="116">
        <v>135.82000732421875</v>
      </c>
      <c r="C134" s="116">
        <v>155.72000122070312</v>
      </c>
      <c r="D134" s="116">
        <v>9.28281307220459</v>
      </c>
      <c r="E134" s="116">
        <v>9.252885818481445</v>
      </c>
      <c r="F134" s="116">
        <v>18.727674933019557</v>
      </c>
      <c r="G134" s="116" t="s">
        <v>58</v>
      </c>
      <c r="H134" s="116">
        <v>-20.276652735296764</v>
      </c>
      <c r="I134" s="116">
        <v>48.043354588921986</v>
      </c>
      <c r="J134" s="116" t="s">
        <v>61</v>
      </c>
      <c r="K134" s="116">
        <v>-1.3134287134515987</v>
      </c>
      <c r="L134" s="116">
        <v>0.7940713474723978</v>
      </c>
      <c r="M134" s="116">
        <v>-0.31238627448874473</v>
      </c>
      <c r="N134" s="116">
        <v>-0.10905122820325577</v>
      </c>
      <c r="O134" s="116">
        <v>-0.052509905716006736</v>
      </c>
      <c r="P134" s="116">
        <v>0.022774174579698235</v>
      </c>
      <c r="Q134" s="116">
        <v>-0.006516864329735816</v>
      </c>
      <c r="R134" s="116">
        <v>-0.001676229419328579</v>
      </c>
      <c r="S134" s="116">
        <v>-0.0006674137135648798</v>
      </c>
      <c r="T134" s="116">
        <v>0.0003332954783992384</v>
      </c>
      <c r="U134" s="116">
        <v>-0.00014631658584455664</v>
      </c>
      <c r="V134" s="116">
        <v>-6.186686314298144E-05</v>
      </c>
      <c r="W134" s="116">
        <v>-4.0881265026426203E-05</v>
      </c>
      <c r="X134" s="116">
        <v>67.5</v>
      </c>
    </row>
    <row r="135" s="116" customFormat="1" ht="12.75">
      <c r="A135" s="116" t="s">
        <v>130</v>
      </c>
    </row>
    <row r="136" spans="1:24" s="116" customFormat="1" ht="12.75">
      <c r="A136" s="116">
        <v>2696</v>
      </c>
      <c r="B136" s="116">
        <v>139.6</v>
      </c>
      <c r="C136" s="116">
        <v>137.6</v>
      </c>
      <c r="D136" s="116">
        <v>8.983327612720826</v>
      </c>
      <c r="E136" s="116">
        <v>9.443498655250902</v>
      </c>
      <c r="F136" s="116">
        <v>27.928300520096116</v>
      </c>
      <c r="G136" s="116" t="s">
        <v>59</v>
      </c>
      <c r="H136" s="116">
        <v>1.9466249416872046</v>
      </c>
      <c r="I136" s="116">
        <v>74.0466249416872</v>
      </c>
      <c r="J136" s="116" t="s">
        <v>73</v>
      </c>
      <c r="K136" s="116">
        <v>4.172033783394042</v>
      </c>
      <c r="M136" s="116" t="s">
        <v>68</v>
      </c>
      <c r="N136" s="116">
        <v>2.4075109039810663</v>
      </c>
      <c r="X136" s="116">
        <v>67.5</v>
      </c>
    </row>
    <row r="137" spans="1:24" s="116" customFormat="1" ht="12.75">
      <c r="A137" s="116">
        <v>2457</v>
      </c>
      <c r="B137" s="116">
        <v>108.45999908447266</v>
      </c>
      <c r="C137" s="116">
        <v>121.45999908447266</v>
      </c>
      <c r="D137" s="116">
        <v>9.140632629394531</v>
      </c>
      <c r="E137" s="116">
        <v>9.555810928344727</v>
      </c>
      <c r="F137" s="116">
        <v>21.67370506019315</v>
      </c>
      <c r="G137" s="116" t="s">
        <v>56</v>
      </c>
      <c r="H137" s="116">
        <v>15.440989703585451</v>
      </c>
      <c r="I137" s="116">
        <v>56.40098878805811</v>
      </c>
      <c r="J137" s="116" t="s">
        <v>62</v>
      </c>
      <c r="K137" s="116">
        <v>1.842871464235259</v>
      </c>
      <c r="L137" s="116">
        <v>0.7578507100687595</v>
      </c>
      <c r="M137" s="116">
        <v>0.43627580185052506</v>
      </c>
      <c r="N137" s="116">
        <v>0.07176514679683586</v>
      </c>
      <c r="O137" s="116">
        <v>0.07401303168303552</v>
      </c>
      <c r="P137" s="116">
        <v>0.02174016126666311</v>
      </c>
      <c r="Q137" s="116">
        <v>0.009009232310729167</v>
      </c>
      <c r="R137" s="116">
        <v>0.0011046637200769946</v>
      </c>
      <c r="S137" s="116">
        <v>0.0009710206480588513</v>
      </c>
      <c r="T137" s="116">
        <v>0.0003198452843805073</v>
      </c>
      <c r="U137" s="116">
        <v>0.0001970511563400709</v>
      </c>
      <c r="V137" s="116">
        <v>4.097230819571939E-05</v>
      </c>
      <c r="W137" s="116">
        <v>6.0539660723305E-05</v>
      </c>
      <c r="X137" s="116">
        <v>67.5</v>
      </c>
    </row>
    <row r="138" spans="1:24" s="116" customFormat="1" ht="12.75">
      <c r="A138" s="116">
        <v>2459</v>
      </c>
      <c r="B138" s="116">
        <v>67.55999755859375</v>
      </c>
      <c r="C138" s="116">
        <v>80.86000061035156</v>
      </c>
      <c r="D138" s="116">
        <v>9.775042533874512</v>
      </c>
      <c r="E138" s="116">
        <v>10.214936256408691</v>
      </c>
      <c r="F138" s="116">
        <v>10.980171054770128</v>
      </c>
      <c r="G138" s="116" t="s">
        <v>57</v>
      </c>
      <c r="H138" s="116">
        <v>26.61306393049577</v>
      </c>
      <c r="I138" s="116">
        <v>26.673061489089523</v>
      </c>
      <c r="J138" s="116" t="s">
        <v>60</v>
      </c>
      <c r="K138" s="116">
        <v>-0.9548624388840732</v>
      </c>
      <c r="L138" s="116">
        <v>0.0041245632871745284</v>
      </c>
      <c r="M138" s="116">
        <v>0.2217954269424082</v>
      </c>
      <c r="N138" s="116">
        <v>-0.0007425361675842784</v>
      </c>
      <c r="O138" s="116">
        <v>-0.03902964072438045</v>
      </c>
      <c r="P138" s="116">
        <v>0.00047204801139832226</v>
      </c>
      <c r="Q138" s="116">
        <v>0.0043749078246036344</v>
      </c>
      <c r="R138" s="116">
        <v>-5.967965812124048E-05</v>
      </c>
      <c r="S138" s="116">
        <v>-0.0005665668596122435</v>
      </c>
      <c r="T138" s="116">
        <v>3.3617674167751125E-05</v>
      </c>
      <c r="U138" s="116">
        <v>8.169639261076665E-05</v>
      </c>
      <c r="V138" s="116">
        <v>-4.718174010299944E-06</v>
      </c>
      <c r="W138" s="116">
        <v>-3.693369537149862E-05</v>
      </c>
      <c r="X138" s="116">
        <v>67.5</v>
      </c>
    </row>
    <row r="139" spans="1:24" s="116" customFormat="1" ht="12.75">
      <c r="A139" s="116">
        <v>2450</v>
      </c>
      <c r="B139" s="116">
        <v>135.94000244140625</v>
      </c>
      <c r="C139" s="116">
        <v>139.33999633789062</v>
      </c>
      <c r="D139" s="116">
        <v>9.32768726348877</v>
      </c>
      <c r="E139" s="116">
        <v>9.517037391662598</v>
      </c>
      <c r="F139" s="116">
        <v>16.76596463856509</v>
      </c>
      <c r="G139" s="116" t="s">
        <v>58</v>
      </c>
      <c r="H139" s="116">
        <v>-25.635857672458513</v>
      </c>
      <c r="I139" s="116">
        <v>42.804144768947744</v>
      </c>
      <c r="J139" s="116" t="s">
        <v>61</v>
      </c>
      <c r="K139" s="116">
        <v>-1.5762020671541348</v>
      </c>
      <c r="L139" s="116">
        <v>0.7578394861244782</v>
      </c>
      <c r="M139" s="116">
        <v>-0.3756905160737405</v>
      </c>
      <c r="N139" s="116">
        <v>-0.07176130527527513</v>
      </c>
      <c r="O139" s="116">
        <v>-0.06288573768224241</v>
      </c>
      <c r="P139" s="116">
        <v>0.0217350358310138</v>
      </c>
      <c r="Q139" s="116">
        <v>-0.007875687167156165</v>
      </c>
      <c r="R139" s="116">
        <v>-0.0011030504398534442</v>
      </c>
      <c r="S139" s="116">
        <v>-0.0007885956457816337</v>
      </c>
      <c r="T139" s="116">
        <v>0.0003180736674482792</v>
      </c>
      <c r="U139" s="116">
        <v>-0.00017931775609054037</v>
      </c>
      <c r="V139" s="116">
        <v>-4.069974045241007E-05</v>
      </c>
      <c r="W139" s="116">
        <v>-4.796824644176832E-05</v>
      </c>
      <c r="X139" s="116">
        <v>67.5</v>
      </c>
    </row>
    <row r="140" s="116" customFormat="1" ht="12.75">
      <c r="A140" s="116" t="s">
        <v>136</v>
      </c>
    </row>
    <row r="141" spans="1:24" s="116" customFormat="1" ht="12.75">
      <c r="A141" s="116">
        <v>2696</v>
      </c>
      <c r="B141" s="116">
        <v>140.22</v>
      </c>
      <c r="C141" s="116">
        <v>145.52</v>
      </c>
      <c r="D141" s="116">
        <v>8.878322525678925</v>
      </c>
      <c r="E141" s="116">
        <v>9.106326259331784</v>
      </c>
      <c r="F141" s="116">
        <v>26.32851080312007</v>
      </c>
      <c r="G141" s="116" t="s">
        <v>59</v>
      </c>
      <c r="H141" s="116">
        <v>-2.0874834669135396</v>
      </c>
      <c r="I141" s="116">
        <v>70.63251653308646</v>
      </c>
      <c r="J141" s="116" t="s">
        <v>73</v>
      </c>
      <c r="K141" s="116">
        <v>4.289860789752791</v>
      </c>
      <c r="M141" s="116" t="s">
        <v>68</v>
      </c>
      <c r="N141" s="116">
        <v>2.39755730469828</v>
      </c>
      <c r="X141" s="116">
        <v>67.5</v>
      </c>
    </row>
    <row r="142" spans="1:24" s="116" customFormat="1" ht="12.75">
      <c r="A142" s="116">
        <v>2457</v>
      </c>
      <c r="B142" s="116">
        <v>112.73999786376953</v>
      </c>
      <c r="C142" s="116">
        <v>121.54000091552734</v>
      </c>
      <c r="D142" s="116">
        <v>9.009747505187988</v>
      </c>
      <c r="E142" s="116">
        <v>9.382221221923828</v>
      </c>
      <c r="F142" s="116">
        <v>23.448142907374883</v>
      </c>
      <c r="G142" s="116" t="s">
        <v>56</v>
      </c>
      <c r="H142" s="116">
        <v>16.67612919982345</v>
      </c>
      <c r="I142" s="116">
        <v>61.91612706359298</v>
      </c>
      <c r="J142" s="116" t="s">
        <v>62</v>
      </c>
      <c r="K142" s="116">
        <v>1.9152391313144839</v>
      </c>
      <c r="L142" s="116">
        <v>0.6347018528543887</v>
      </c>
      <c r="M142" s="116">
        <v>0.4534080185526517</v>
      </c>
      <c r="N142" s="116">
        <v>0.08340281379139523</v>
      </c>
      <c r="O142" s="116">
        <v>0.07691940360698005</v>
      </c>
      <c r="P142" s="116">
        <v>0.01820741705124483</v>
      </c>
      <c r="Q142" s="116">
        <v>0.009363005417098915</v>
      </c>
      <c r="R142" s="116">
        <v>0.0012837953070061639</v>
      </c>
      <c r="S142" s="116">
        <v>0.00100915090137621</v>
      </c>
      <c r="T142" s="116">
        <v>0.0002678552439637098</v>
      </c>
      <c r="U142" s="116">
        <v>0.00020478235483606706</v>
      </c>
      <c r="V142" s="116">
        <v>4.761871837405358E-05</v>
      </c>
      <c r="W142" s="116">
        <v>6.291647039118235E-05</v>
      </c>
      <c r="X142" s="116">
        <v>67.5</v>
      </c>
    </row>
    <row r="143" spans="1:24" s="116" customFormat="1" ht="12.75">
      <c r="A143" s="116">
        <v>2459</v>
      </c>
      <c r="B143" s="116">
        <v>62.41999816894531</v>
      </c>
      <c r="C143" s="116">
        <v>78.31999969482422</v>
      </c>
      <c r="D143" s="116">
        <v>9.8071928024292</v>
      </c>
      <c r="E143" s="116">
        <v>10.103952407836914</v>
      </c>
      <c r="F143" s="116">
        <v>9.876186743628468</v>
      </c>
      <c r="G143" s="116" t="s">
        <v>57</v>
      </c>
      <c r="H143" s="116">
        <v>28.98743650655249</v>
      </c>
      <c r="I143" s="116">
        <v>23.907434675497804</v>
      </c>
      <c r="J143" s="116" t="s">
        <v>60</v>
      </c>
      <c r="K143" s="116">
        <v>-1.2010198027318493</v>
      </c>
      <c r="L143" s="116">
        <v>0.003454566632699203</v>
      </c>
      <c r="M143" s="116">
        <v>0.2802929760814492</v>
      </c>
      <c r="N143" s="116">
        <v>-0.0008629593864300121</v>
      </c>
      <c r="O143" s="116">
        <v>-0.048878611210296484</v>
      </c>
      <c r="P143" s="116">
        <v>0.00039542118190896784</v>
      </c>
      <c r="Q143" s="116">
        <v>0.005592920589790463</v>
      </c>
      <c r="R143" s="116">
        <v>-6.936771805997326E-05</v>
      </c>
      <c r="S143" s="116">
        <v>-0.0006923934490243122</v>
      </c>
      <c r="T143" s="116">
        <v>2.816294474232324E-05</v>
      </c>
      <c r="U143" s="116">
        <v>0.00010888829419196043</v>
      </c>
      <c r="V143" s="116">
        <v>-5.484890062419781E-06</v>
      </c>
      <c r="W143" s="116">
        <v>-4.466238361922136E-05</v>
      </c>
      <c r="X143" s="116">
        <v>67.5</v>
      </c>
    </row>
    <row r="144" spans="1:24" s="116" customFormat="1" ht="12.75">
      <c r="A144" s="116">
        <v>2450</v>
      </c>
      <c r="B144" s="116">
        <v>125.36000061035156</v>
      </c>
      <c r="C144" s="116">
        <v>130.25999450683594</v>
      </c>
      <c r="D144" s="116">
        <v>9.392621994018555</v>
      </c>
      <c r="E144" s="116">
        <v>9.666313171386719</v>
      </c>
      <c r="F144" s="116">
        <v>14.058063914026816</v>
      </c>
      <c r="G144" s="116" t="s">
        <v>58</v>
      </c>
      <c r="H144" s="116">
        <v>-22.233190921824814</v>
      </c>
      <c r="I144" s="116">
        <v>35.626809688526755</v>
      </c>
      <c r="J144" s="116" t="s">
        <v>61</v>
      </c>
      <c r="K144" s="116">
        <v>-1.491875451760035</v>
      </c>
      <c r="L144" s="116">
        <v>0.6346924514961355</v>
      </c>
      <c r="M144" s="116">
        <v>-0.3563911879483637</v>
      </c>
      <c r="N144" s="116">
        <v>-0.08339834920080565</v>
      </c>
      <c r="O144" s="116">
        <v>-0.05939255860296114</v>
      </c>
      <c r="P144" s="116">
        <v>0.018203122747673234</v>
      </c>
      <c r="Q144" s="116">
        <v>-0.00750900191216659</v>
      </c>
      <c r="R144" s="116">
        <v>-0.0012819198531820164</v>
      </c>
      <c r="S144" s="116">
        <v>-0.0007341504297462712</v>
      </c>
      <c r="T144" s="116">
        <v>0.0002663705694372022</v>
      </c>
      <c r="U144" s="116">
        <v>-0.00017343342307689702</v>
      </c>
      <c r="V144" s="116">
        <v>-4.73017792539625E-05</v>
      </c>
      <c r="W144" s="116">
        <v>-4.4314261089789514E-05</v>
      </c>
      <c r="X144" s="116">
        <v>67.5</v>
      </c>
    </row>
    <row r="145" s="116" customFormat="1" ht="12.75">
      <c r="A145" s="116" t="s">
        <v>142</v>
      </c>
    </row>
    <row r="146" spans="1:24" s="116" customFormat="1" ht="12.75">
      <c r="A146" s="116">
        <v>2696</v>
      </c>
      <c r="B146" s="116">
        <v>140.72</v>
      </c>
      <c r="C146" s="116">
        <v>158.42</v>
      </c>
      <c r="D146" s="116">
        <v>9.120264426975824</v>
      </c>
      <c r="E146" s="116">
        <v>9.168867915098694</v>
      </c>
      <c r="F146" s="116">
        <v>29.35205748999781</v>
      </c>
      <c r="G146" s="116" t="s">
        <v>59</v>
      </c>
      <c r="H146" s="116">
        <v>3.436597445824688</v>
      </c>
      <c r="I146" s="116">
        <v>76.65659744582469</v>
      </c>
      <c r="J146" s="116" t="s">
        <v>73</v>
      </c>
      <c r="K146" s="116">
        <v>3.0106595243812957</v>
      </c>
      <c r="M146" s="116" t="s">
        <v>68</v>
      </c>
      <c r="N146" s="116">
        <v>1.8070419866692036</v>
      </c>
      <c r="X146" s="116">
        <v>67.5</v>
      </c>
    </row>
    <row r="147" spans="1:24" s="116" customFormat="1" ht="12.75">
      <c r="A147" s="116">
        <v>2457</v>
      </c>
      <c r="B147" s="116">
        <v>133.9600067138672</v>
      </c>
      <c r="C147" s="116">
        <v>139.66000366210938</v>
      </c>
      <c r="D147" s="116">
        <v>9.037660598754883</v>
      </c>
      <c r="E147" s="116">
        <v>9.492534637451172</v>
      </c>
      <c r="F147" s="116">
        <v>30.066136213657526</v>
      </c>
      <c r="G147" s="116" t="s">
        <v>56</v>
      </c>
      <c r="H147" s="116">
        <v>12.756691595721762</v>
      </c>
      <c r="I147" s="116">
        <v>79.21669830958895</v>
      </c>
      <c r="J147" s="116" t="s">
        <v>62</v>
      </c>
      <c r="K147" s="116">
        <v>1.5244557659189986</v>
      </c>
      <c r="L147" s="116">
        <v>0.7303767775540021</v>
      </c>
      <c r="M147" s="116">
        <v>0.3608953160340567</v>
      </c>
      <c r="N147" s="116">
        <v>0.13693157322648508</v>
      </c>
      <c r="O147" s="116">
        <v>0.06122477084308611</v>
      </c>
      <c r="P147" s="116">
        <v>0.020952041872538556</v>
      </c>
      <c r="Q147" s="116">
        <v>0.007452623598624618</v>
      </c>
      <c r="R147" s="116">
        <v>0.002107719275223261</v>
      </c>
      <c r="S147" s="116">
        <v>0.0008032193431454105</v>
      </c>
      <c r="T147" s="116">
        <v>0.0003082431996829526</v>
      </c>
      <c r="U147" s="116">
        <v>0.0001629918688600892</v>
      </c>
      <c r="V147" s="116">
        <v>7.819681782138056E-05</v>
      </c>
      <c r="W147" s="116">
        <v>5.0071025498820465E-05</v>
      </c>
      <c r="X147" s="116">
        <v>67.5</v>
      </c>
    </row>
    <row r="148" spans="1:24" s="116" customFormat="1" ht="12.75">
      <c r="A148" s="116">
        <v>2459</v>
      </c>
      <c r="B148" s="116">
        <v>73.4000015258789</v>
      </c>
      <c r="C148" s="116">
        <v>97.69999694824219</v>
      </c>
      <c r="D148" s="116">
        <v>9.647955894470215</v>
      </c>
      <c r="E148" s="116">
        <v>10.190683364868164</v>
      </c>
      <c r="F148" s="116">
        <v>15.703393955442037</v>
      </c>
      <c r="G148" s="116" t="s">
        <v>57</v>
      </c>
      <c r="H148" s="116">
        <v>32.75871492109634</v>
      </c>
      <c r="I148" s="116">
        <v>38.65871644697525</v>
      </c>
      <c r="J148" s="116" t="s">
        <v>60</v>
      </c>
      <c r="K148" s="116">
        <v>-1.131772040218294</v>
      </c>
      <c r="L148" s="116">
        <v>0.003975546834708294</v>
      </c>
      <c r="M148" s="116">
        <v>0.2651668957084914</v>
      </c>
      <c r="N148" s="116">
        <v>-0.0014166192843639432</v>
      </c>
      <c r="O148" s="116">
        <v>-0.045893859328120803</v>
      </c>
      <c r="P148" s="116">
        <v>0.000454965885098741</v>
      </c>
      <c r="Q148" s="116">
        <v>0.005341152735981153</v>
      </c>
      <c r="R148" s="116">
        <v>-0.00011387337319208569</v>
      </c>
      <c r="S148" s="116">
        <v>-0.0006365960347864482</v>
      </c>
      <c r="T148" s="116">
        <v>3.240069614507432E-05</v>
      </c>
      <c r="U148" s="116">
        <v>0.00010740071932651751</v>
      </c>
      <c r="V148" s="116">
        <v>-8.995154032531472E-06</v>
      </c>
      <c r="W148" s="116">
        <v>-4.067627700327494E-05</v>
      </c>
      <c r="X148" s="116">
        <v>67.5</v>
      </c>
    </row>
    <row r="149" spans="1:24" s="116" customFormat="1" ht="12.75">
      <c r="A149" s="116">
        <v>2450</v>
      </c>
      <c r="B149" s="116">
        <v>130.5399932861328</v>
      </c>
      <c r="C149" s="116">
        <v>147.13999938964844</v>
      </c>
      <c r="D149" s="116">
        <v>9.162452697753906</v>
      </c>
      <c r="E149" s="116">
        <v>9.176977157592773</v>
      </c>
      <c r="F149" s="116">
        <v>18.906748932572953</v>
      </c>
      <c r="G149" s="116" t="s">
        <v>58</v>
      </c>
      <c r="H149" s="116">
        <v>-13.910998795985932</v>
      </c>
      <c r="I149" s="116">
        <v>49.12899449014688</v>
      </c>
      <c r="J149" s="116" t="s">
        <v>61</v>
      </c>
      <c r="K149" s="116">
        <v>-1.0213018315972024</v>
      </c>
      <c r="L149" s="116">
        <v>0.7303659577345684</v>
      </c>
      <c r="M149" s="116">
        <v>-0.2448100213546082</v>
      </c>
      <c r="N149" s="116">
        <v>-0.13692424524562263</v>
      </c>
      <c r="O149" s="116">
        <v>-0.04052439068954728</v>
      </c>
      <c r="P149" s="116">
        <v>0.020947101581650987</v>
      </c>
      <c r="Q149" s="116">
        <v>-0.0051974691873735625</v>
      </c>
      <c r="R149" s="116">
        <v>-0.002104640919022892</v>
      </c>
      <c r="S149" s="116">
        <v>-0.0004898028192008658</v>
      </c>
      <c r="T149" s="116">
        <v>0.0003065355852753464</v>
      </c>
      <c r="U149" s="116">
        <v>-0.00012260275201907633</v>
      </c>
      <c r="V149" s="116">
        <v>-7.767772860557402E-05</v>
      </c>
      <c r="W149" s="116">
        <v>-2.9198426047586456E-05</v>
      </c>
      <c r="X149" s="116">
        <v>67.5</v>
      </c>
    </row>
    <row r="150" s="116" customFormat="1" ht="12.75">
      <c r="A150" s="116" t="s">
        <v>148</v>
      </c>
    </row>
    <row r="151" spans="1:24" s="116" customFormat="1" ht="12.75">
      <c r="A151" s="116">
        <v>2696</v>
      </c>
      <c r="B151" s="116">
        <v>140.06</v>
      </c>
      <c r="C151" s="116">
        <v>151.36</v>
      </c>
      <c r="D151" s="116">
        <v>9.05309156303112</v>
      </c>
      <c r="E151" s="116">
        <v>9.17586202441846</v>
      </c>
      <c r="F151" s="116">
        <v>28.247401159251982</v>
      </c>
      <c r="G151" s="116" t="s">
        <v>59</v>
      </c>
      <c r="H151" s="116">
        <v>1.756965753726405</v>
      </c>
      <c r="I151" s="116">
        <v>74.31696575372641</v>
      </c>
      <c r="J151" s="116" t="s">
        <v>73</v>
      </c>
      <c r="K151" s="116">
        <v>2.9307860448215393</v>
      </c>
      <c r="M151" s="116" t="s">
        <v>68</v>
      </c>
      <c r="N151" s="116">
        <v>1.7111532471441664</v>
      </c>
      <c r="X151" s="116">
        <v>67.5</v>
      </c>
    </row>
    <row r="152" spans="1:24" s="116" customFormat="1" ht="12.75">
      <c r="A152" s="116">
        <v>2457</v>
      </c>
      <c r="B152" s="116">
        <v>128.72000122070312</v>
      </c>
      <c r="C152" s="116">
        <v>129.32000732421875</v>
      </c>
      <c r="D152" s="116">
        <v>8.973657608032227</v>
      </c>
      <c r="E152" s="116">
        <v>9.546113967895508</v>
      </c>
      <c r="F152" s="116">
        <v>27.634719731387953</v>
      </c>
      <c r="G152" s="116" t="s">
        <v>56</v>
      </c>
      <c r="H152" s="116">
        <v>12.093698019224377</v>
      </c>
      <c r="I152" s="116">
        <v>73.3136992399275</v>
      </c>
      <c r="J152" s="116" t="s">
        <v>62</v>
      </c>
      <c r="K152" s="116">
        <v>1.5302995052014483</v>
      </c>
      <c r="L152" s="116">
        <v>0.6706444594108022</v>
      </c>
      <c r="M152" s="116">
        <v>0.36227849198546375</v>
      </c>
      <c r="N152" s="116">
        <v>0.0612760548881735</v>
      </c>
      <c r="O152" s="116">
        <v>0.06145956859062993</v>
      </c>
      <c r="P152" s="116">
        <v>0.019238523700875903</v>
      </c>
      <c r="Q152" s="116">
        <v>0.0074811640308734</v>
      </c>
      <c r="R152" s="116">
        <v>0.0009432033712801078</v>
      </c>
      <c r="S152" s="116">
        <v>0.0008063212070636681</v>
      </c>
      <c r="T152" s="116">
        <v>0.000283042512261183</v>
      </c>
      <c r="U152" s="116">
        <v>0.00016362790414165942</v>
      </c>
      <c r="V152" s="116">
        <v>3.4983509825677755E-05</v>
      </c>
      <c r="W152" s="116">
        <v>5.0270593326553685E-05</v>
      </c>
      <c r="X152" s="116">
        <v>67.5</v>
      </c>
    </row>
    <row r="153" spans="1:24" s="116" customFormat="1" ht="12.75">
      <c r="A153" s="116">
        <v>2459</v>
      </c>
      <c r="B153" s="116">
        <v>81.16000366210938</v>
      </c>
      <c r="C153" s="116">
        <v>80.45999908447266</v>
      </c>
      <c r="D153" s="116">
        <v>9.965359687805176</v>
      </c>
      <c r="E153" s="116">
        <v>10.481677055358887</v>
      </c>
      <c r="F153" s="116">
        <v>15.473231024258839</v>
      </c>
      <c r="G153" s="116" t="s">
        <v>57</v>
      </c>
      <c r="H153" s="116">
        <v>23.230884694772733</v>
      </c>
      <c r="I153" s="116">
        <v>36.89088835688211</v>
      </c>
      <c r="J153" s="116" t="s">
        <v>60</v>
      </c>
      <c r="K153" s="116">
        <v>-0.830937784967254</v>
      </c>
      <c r="L153" s="116">
        <v>0.0036498888236304633</v>
      </c>
      <c r="M153" s="116">
        <v>0.1932431829522874</v>
      </c>
      <c r="N153" s="116">
        <v>-0.0006340332759404227</v>
      </c>
      <c r="O153" s="116">
        <v>-0.03392676359902822</v>
      </c>
      <c r="P153" s="116">
        <v>0.0004177198365001107</v>
      </c>
      <c r="Q153" s="116">
        <v>0.003823036959490113</v>
      </c>
      <c r="R153" s="116">
        <v>-5.095866645199258E-05</v>
      </c>
      <c r="S153" s="116">
        <v>-0.0004894647032722904</v>
      </c>
      <c r="T153" s="116">
        <v>2.9748889777820522E-05</v>
      </c>
      <c r="U153" s="116">
        <v>7.217405139832126E-05</v>
      </c>
      <c r="V153" s="116">
        <v>-4.0287323381699625E-06</v>
      </c>
      <c r="W153" s="116">
        <v>-3.1823380424568065E-05</v>
      </c>
      <c r="X153" s="116">
        <v>67.5</v>
      </c>
    </row>
    <row r="154" spans="1:24" s="116" customFormat="1" ht="12.75">
      <c r="A154" s="116">
        <v>2450</v>
      </c>
      <c r="B154" s="116">
        <v>126.77999877929688</v>
      </c>
      <c r="C154" s="116">
        <v>140.3800048828125</v>
      </c>
      <c r="D154" s="116">
        <v>9.526679039001465</v>
      </c>
      <c r="E154" s="116">
        <v>9.459766387939453</v>
      </c>
      <c r="F154" s="116">
        <v>15.159225141416007</v>
      </c>
      <c r="G154" s="116" t="s">
        <v>58</v>
      </c>
      <c r="H154" s="116">
        <v>-21.400899676027876</v>
      </c>
      <c r="I154" s="116">
        <v>37.879099103269006</v>
      </c>
      <c r="J154" s="116" t="s">
        <v>61</v>
      </c>
      <c r="K154" s="116">
        <v>-1.2850521285665852</v>
      </c>
      <c r="L154" s="116">
        <v>0.6706345273321247</v>
      </c>
      <c r="M154" s="116">
        <v>-0.306435601713852</v>
      </c>
      <c r="N154" s="116">
        <v>-0.061272774577812716</v>
      </c>
      <c r="O154" s="116">
        <v>-0.05124698316039686</v>
      </c>
      <c r="P154" s="116">
        <v>0.019233988258480304</v>
      </c>
      <c r="Q154" s="116">
        <v>-0.006430567911406156</v>
      </c>
      <c r="R154" s="116">
        <v>-0.0009418257874509465</v>
      </c>
      <c r="S154" s="116">
        <v>-0.0006407637577229063</v>
      </c>
      <c r="T154" s="116">
        <v>0.0002814748075833946</v>
      </c>
      <c r="U154" s="116">
        <v>-0.00014685025474456818</v>
      </c>
      <c r="V154" s="116">
        <v>-3.475075935099369E-05</v>
      </c>
      <c r="W154" s="116">
        <v>-3.8915357016953635E-05</v>
      </c>
      <c r="X154" s="116">
        <v>67.5</v>
      </c>
    </row>
    <row r="155" spans="1:14" s="116" customFormat="1" ht="12.75">
      <c r="A155" s="116" t="s">
        <v>154</v>
      </c>
      <c r="E155" s="117" t="s">
        <v>106</v>
      </c>
      <c r="F155" s="117">
        <f>MIN(F126:F154)</f>
        <v>9.876186743628468</v>
      </c>
      <c r="G155" s="117"/>
      <c r="H155" s="117"/>
      <c r="I155" s="118"/>
      <c r="J155" s="118" t="s">
        <v>158</v>
      </c>
      <c r="K155" s="117">
        <f>AVERAGE(K153,K148,K143,K138,K133,K128)</f>
        <v>-0.8622593750175049</v>
      </c>
      <c r="L155" s="117">
        <f>AVERAGE(L153,L148,L143,L138,L133,L128)</f>
        <v>0.003984004323051608</v>
      </c>
      <c r="M155" s="118" t="s">
        <v>108</v>
      </c>
      <c r="N155" s="117" t="e">
        <f>Mittelwert(K151,K146,K141,K136,K131,K126)</f>
        <v>#NAME?</v>
      </c>
    </row>
    <row r="156" spans="5:14" s="116" customFormat="1" ht="12.75">
      <c r="E156" s="117" t="s">
        <v>107</v>
      </c>
      <c r="F156" s="117">
        <f>MAX(F126:F154)</f>
        <v>30.329841692222995</v>
      </c>
      <c r="G156" s="117"/>
      <c r="H156" s="117"/>
      <c r="I156" s="118"/>
      <c r="J156" s="118" t="s">
        <v>159</v>
      </c>
      <c r="K156" s="117">
        <f>AVERAGE(K154,K149,K144,K139,K134,K129)</f>
        <v>-1.3247623443861538</v>
      </c>
      <c r="L156" s="117">
        <f>AVERAGE(L154,L149,L144,L139,L134,L129)</f>
        <v>0.7319795250367923</v>
      </c>
      <c r="M156" s="117"/>
      <c r="N156" s="117"/>
    </row>
    <row r="157" spans="5:14" s="116" customFormat="1" ht="12.75">
      <c r="E157" s="117"/>
      <c r="F157" s="117"/>
      <c r="G157" s="117"/>
      <c r="H157" s="117"/>
      <c r="I157" s="117"/>
      <c r="J157" s="118" t="s">
        <v>112</v>
      </c>
      <c r="K157" s="117">
        <f>ABS(K155/$G$33)</f>
        <v>0.5389121093859406</v>
      </c>
      <c r="L157" s="117">
        <f>ABS(L155/$H$33)</f>
        <v>0.011066678675143356</v>
      </c>
      <c r="M157" s="118" t="s">
        <v>111</v>
      </c>
      <c r="N157" s="117">
        <f>K157+L157+L158+K158</f>
        <v>1.760171868701212</v>
      </c>
    </row>
    <row r="158" spans="5:14" s="116" customFormat="1" ht="12.75">
      <c r="E158" s="117"/>
      <c r="F158" s="117"/>
      <c r="G158" s="117"/>
      <c r="H158" s="117"/>
      <c r="I158" s="117"/>
      <c r="J158" s="117"/>
      <c r="K158" s="117">
        <f>ABS(K156/$G$34)</f>
        <v>0.7527058774921328</v>
      </c>
      <c r="L158" s="117">
        <f>ABS(L156/$H$34)</f>
        <v>0.4574872031479952</v>
      </c>
      <c r="M158" s="117"/>
      <c r="N158" s="117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2696</v>
      </c>
      <c r="B161" s="101">
        <v>134.6</v>
      </c>
      <c r="C161" s="101">
        <v>138.5</v>
      </c>
      <c r="D161" s="101">
        <v>9.20680339946951</v>
      </c>
      <c r="E161" s="101">
        <v>9.591547072736505</v>
      </c>
      <c r="F161" s="101">
        <v>18.593949001334398</v>
      </c>
      <c r="G161" s="101" t="s">
        <v>59</v>
      </c>
      <c r="H161" s="101">
        <v>-19.008360504940555</v>
      </c>
      <c r="I161" s="101">
        <v>48.09163949505944</v>
      </c>
      <c r="J161" s="101" t="s">
        <v>73</v>
      </c>
      <c r="K161" s="101">
        <v>3.582393910237644</v>
      </c>
      <c r="M161" s="101" t="s">
        <v>68</v>
      </c>
      <c r="N161" s="101">
        <v>2.847653298786089</v>
      </c>
      <c r="X161" s="101">
        <v>67.5</v>
      </c>
    </row>
    <row r="162" spans="1:24" s="101" customFormat="1" ht="12.75" hidden="1">
      <c r="A162" s="101">
        <v>2457</v>
      </c>
      <c r="B162" s="101">
        <v>116.5</v>
      </c>
      <c r="C162" s="101">
        <v>118</v>
      </c>
      <c r="D162" s="101">
        <v>9.292677879333496</v>
      </c>
      <c r="E162" s="101">
        <v>9.789838790893555</v>
      </c>
      <c r="F162" s="101">
        <v>23.79235848561648</v>
      </c>
      <c r="G162" s="101" t="s">
        <v>56</v>
      </c>
      <c r="H162" s="101">
        <v>11.921865724523087</v>
      </c>
      <c r="I162" s="101">
        <v>60.92186572452309</v>
      </c>
      <c r="J162" s="101" t="s">
        <v>62</v>
      </c>
      <c r="K162" s="101">
        <v>1.091216008636424</v>
      </c>
      <c r="L162" s="101">
        <v>1.5209246769420377</v>
      </c>
      <c r="M162" s="101">
        <v>0.25833020327736306</v>
      </c>
      <c r="N162" s="101">
        <v>0.08854283310095773</v>
      </c>
      <c r="O162" s="101">
        <v>0.043825089590579624</v>
      </c>
      <c r="P162" s="101">
        <v>0.04363048686081843</v>
      </c>
      <c r="Q162" s="101">
        <v>0.00533450485208935</v>
      </c>
      <c r="R162" s="101">
        <v>0.001362932577744479</v>
      </c>
      <c r="S162" s="101">
        <v>0.0005749364280392317</v>
      </c>
      <c r="T162" s="101">
        <v>0.0006420114978742222</v>
      </c>
      <c r="U162" s="101">
        <v>0.00011670017464359913</v>
      </c>
      <c r="V162" s="101">
        <v>5.059260063314476E-05</v>
      </c>
      <c r="W162" s="101">
        <v>3.585194417275749E-05</v>
      </c>
      <c r="X162" s="101">
        <v>67.5</v>
      </c>
    </row>
    <row r="163" spans="1:24" s="101" customFormat="1" ht="12.75" hidden="1">
      <c r="A163" s="101">
        <v>2450</v>
      </c>
      <c r="B163" s="101">
        <v>137.75999450683594</v>
      </c>
      <c r="C163" s="101">
        <v>150.55999755859375</v>
      </c>
      <c r="D163" s="101">
        <v>9.375871658325195</v>
      </c>
      <c r="E163" s="101">
        <v>9.599004745483398</v>
      </c>
      <c r="F163" s="101">
        <v>24.29389907887388</v>
      </c>
      <c r="G163" s="101" t="s">
        <v>57</v>
      </c>
      <c r="H163" s="101">
        <v>-8.550780592896558</v>
      </c>
      <c r="I163" s="101">
        <v>61.70921391393939</v>
      </c>
      <c r="J163" s="101" t="s">
        <v>60</v>
      </c>
      <c r="K163" s="101">
        <v>-0.398270246789349</v>
      </c>
      <c r="L163" s="101">
        <v>-0.008274761783912074</v>
      </c>
      <c r="M163" s="101">
        <v>0.09701249954236214</v>
      </c>
      <c r="N163" s="101">
        <v>-0.0009154844774725615</v>
      </c>
      <c r="O163" s="101">
        <v>-0.015553852471451907</v>
      </c>
      <c r="P163" s="101">
        <v>-0.0009467820224955078</v>
      </c>
      <c r="Q163" s="101">
        <v>0.0021323545997358356</v>
      </c>
      <c r="R163" s="101">
        <v>-7.364772420796539E-05</v>
      </c>
      <c r="S163" s="101">
        <v>-0.00016731955483840742</v>
      </c>
      <c r="T163" s="101">
        <v>-6.74219635756503E-05</v>
      </c>
      <c r="U163" s="101">
        <v>5.499393132693043E-05</v>
      </c>
      <c r="V163" s="101">
        <v>-5.815807945854571E-06</v>
      </c>
      <c r="W163" s="101">
        <v>-9.295181653785221E-06</v>
      </c>
      <c r="X163" s="101">
        <v>67.5</v>
      </c>
    </row>
    <row r="164" spans="1:24" s="101" customFormat="1" ht="12.75" hidden="1">
      <c r="A164" s="101">
        <v>2459</v>
      </c>
      <c r="B164" s="101">
        <v>72.26000213623047</v>
      </c>
      <c r="C164" s="101">
        <v>90.76000213623047</v>
      </c>
      <c r="D164" s="101">
        <v>9.947304725646973</v>
      </c>
      <c r="E164" s="101">
        <v>10.455931663513184</v>
      </c>
      <c r="F164" s="101">
        <v>18.032829758704107</v>
      </c>
      <c r="G164" s="101" t="s">
        <v>58</v>
      </c>
      <c r="H164" s="101">
        <v>38.295318591930545</v>
      </c>
      <c r="I164" s="101">
        <v>43.055320728161014</v>
      </c>
      <c r="J164" s="101" t="s">
        <v>61</v>
      </c>
      <c r="K164" s="101">
        <v>1.0159395592390126</v>
      </c>
      <c r="L164" s="101">
        <v>-1.5209021668893308</v>
      </c>
      <c r="M164" s="101">
        <v>0.2394223649909651</v>
      </c>
      <c r="N164" s="101">
        <v>-0.08853810017001473</v>
      </c>
      <c r="O164" s="101">
        <v>0.04097213871545687</v>
      </c>
      <c r="P164" s="101">
        <v>-0.04362021306130827</v>
      </c>
      <c r="Q164" s="101">
        <v>0.004889785872402823</v>
      </c>
      <c r="R164" s="101">
        <v>-0.001360941300790081</v>
      </c>
      <c r="S164" s="101">
        <v>0.0005500509638707925</v>
      </c>
      <c r="T164" s="101">
        <v>-0.0006384614649532939</v>
      </c>
      <c r="U164" s="101">
        <v>0.00010293006499101901</v>
      </c>
      <c r="V164" s="101">
        <v>-5.0257214574246104E-05</v>
      </c>
      <c r="W164" s="101">
        <v>3.4626023435988925E-05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2696</v>
      </c>
      <c r="B166" s="101">
        <v>135.94</v>
      </c>
      <c r="C166" s="101">
        <v>140.04</v>
      </c>
      <c r="D166" s="101">
        <v>9.196718942647113</v>
      </c>
      <c r="E166" s="101">
        <v>9.602333472728215</v>
      </c>
      <c r="F166" s="101">
        <v>18.661099281474844</v>
      </c>
      <c r="G166" s="101" t="s">
        <v>59</v>
      </c>
      <c r="H166" s="101">
        <v>-20.119038862182094</v>
      </c>
      <c r="I166" s="101">
        <v>48.32096113781791</v>
      </c>
      <c r="J166" s="101" t="s">
        <v>73</v>
      </c>
      <c r="K166" s="101">
        <v>4.032208818571369</v>
      </c>
      <c r="M166" s="101" t="s">
        <v>68</v>
      </c>
      <c r="N166" s="101">
        <v>3.191493295994278</v>
      </c>
      <c r="X166" s="101">
        <v>67.5</v>
      </c>
    </row>
    <row r="167" spans="1:24" s="101" customFormat="1" ht="12.75" hidden="1">
      <c r="A167" s="101">
        <v>2457</v>
      </c>
      <c r="B167" s="101">
        <v>113.68000030517578</v>
      </c>
      <c r="C167" s="101">
        <v>118.77999877929688</v>
      </c>
      <c r="D167" s="101">
        <v>9.353333473205566</v>
      </c>
      <c r="E167" s="101">
        <v>9.912581443786621</v>
      </c>
      <c r="F167" s="101">
        <v>23.63009943788786</v>
      </c>
      <c r="G167" s="101" t="s">
        <v>56</v>
      </c>
      <c r="H167" s="101">
        <v>13.926887342115862</v>
      </c>
      <c r="I167" s="101">
        <v>60.10688764729164</v>
      </c>
      <c r="J167" s="101" t="s">
        <v>62</v>
      </c>
      <c r="K167" s="101">
        <v>1.1736206265343887</v>
      </c>
      <c r="L167" s="101">
        <v>1.6002626857493543</v>
      </c>
      <c r="M167" s="101">
        <v>0.27783831124930886</v>
      </c>
      <c r="N167" s="101">
        <v>0.11145788356687315</v>
      </c>
      <c r="O167" s="101">
        <v>0.04713459742295356</v>
      </c>
      <c r="P167" s="101">
        <v>0.04590645322431476</v>
      </c>
      <c r="Q167" s="101">
        <v>0.005737331615432016</v>
      </c>
      <c r="R167" s="101">
        <v>0.0017156553147543263</v>
      </c>
      <c r="S167" s="101">
        <v>0.0006183544618430498</v>
      </c>
      <c r="T167" s="101">
        <v>0.0006755065132741219</v>
      </c>
      <c r="U167" s="101">
        <v>0.00012551056692008407</v>
      </c>
      <c r="V167" s="101">
        <v>6.368199574126176E-05</v>
      </c>
      <c r="W167" s="101">
        <v>3.8560494902888476E-05</v>
      </c>
      <c r="X167" s="101">
        <v>67.5</v>
      </c>
    </row>
    <row r="168" spans="1:24" s="101" customFormat="1" ht="12.75" hidden="1">
      <c r="A168" s="101">
        <v>2450</v>
      </c>
      <c r="B168" s="101">
        <v>135.82000732421875</v>
      </c>
      <c r="C168" s="101">
        <v>155.72000122070312</v>
      </c>
      <c r="D168" s="101">
        <v>9.28281307220459</v>
      </c>
      <c r="E168" s="101">
        <v>9.252885818481445</v>
      </c>
      <c r="F168" s="101">
        <v>24.083620469327517</v>
      </c>
      <c r="G168" s="101" t="s">
        <v>57</v>
      </c>
      <c r="H168" s="101">
        <v>-6.536688138511181</v>
      </c>
      <c r="I168" s="101">
        <v>61.78331918570756</v>
      </c>
      <c r="J168" s="101" t="s">
        <v>60</v>
      </c>
      <c r="K168" s="101">
        <v>-0.5183122694296378</v>
      </c>
      <c r="L168" s="101">
        <v>-0.008706227434663583</v>
      </c>
      <c r="M168" s="101">
        <v>0.1255286588678244</v>
      </c>
      <c r="N168" s="101">
        <v>-0.0011524897279746058</v>
      </c>
      <c r="O168" s="101">
        <v>-0.020358610940685477</v>
      </c>
      <c r="P168" s="101">
        <v>-0.000996146924301877</v>
      </c>
      <c r="Q168" s="101">
        <v>0.0027255857585387357</v>
      </c>
      <c r="R168" s="101">
        <v>-9.270452791842698E-05</v>
      </c>
      <c r="S168" s="101">
        <v>-0.0002288468908749659</v>
      </c>
      <c r="T168" s="101">
        <v>-7.093740993859503E-05</v>
      </c>
      <c r="U168" s="101">
        <v>6.82020956325436E-05</v>
      </c>
      <c r="V168" s="101">
        <v>-7.320603964346112E-06</v>
      </c>
      <c r="W168" s="101">
        <v>-1.3078674538604639E-05</v>
      </c>
      <c r="X168" s="101">
        <v>67.5</v>
      </c>
    </row>
    <row r="169" spans="1:24" s="101" customFormat="1" ht="12.75" hidden="1">
      <c r="A169" s="101">
        <v>2459</v>
      </c>
      <c r="B169" s="101">
        <v>71.16000366210938</v>
      </c>
      <c r="C169" s="101">
        <v>91.55999755859375</v>
      </c>
      <c r="D169" s="101">
        <v>9.642614364624023</v>
      </c>
      <c r="E169" s="101">
        <v>10.040194511413574</v>
      </c>
      <c r="F169" s="101">
        <v>18.234672648501665</v>
      </c>
      <c r="G169" s="101" t="s">
        <v>58</v>
      </c>
      <c r="H169" s="101">
        <v>41.25086199818633</v>
      </c>
      <c r="I169" s="101">
        <v>44.910865660295705</v>
      </c>
      <c r="J169" s="101" t="s">
        <v>61</v>
      </c>
      <c r="K169" s="101">
        <v>1.0529661753283768</v>
      </c>
      <c r="L169" s="101">
        <v>-1.600239002463567</v>
      </c>
      <c r="M169" s="101">
        <v>0.247864243086237</v>
      </c>
      <c r="N169" s="101">
        <v>-0.11145192495705744</v>
      </c>
      <c r="O169" s="101">
        <v>0.04251114247805747</v>
      </c>
      <c r="P169" s="101">
        <v>-0.045895644008352283</v>
      </c>
      <c r="Q169" s="101">
        <v>0.005048579635727911</v>
      </c>
      <c r="R169" s="101">
        <v>-0.0017131488638026141</v>
      </c>
      <c r="S169" s="101">
        <v>0.0005744487279279755</v>
      </c>
      <c r="T169" s="101">
        <v>-0.0006717714889357579</v>
      </c>
      <c r="U169" s="101">
        <v>0.0001053630701903199</v>
      </c>
      <c r="V169" s="101">
        <v>-6.325982405276892E-05</v>
      </c>
      <c r="W169" s="101">
        <v>3.627478517467668E-05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2696</v>
      </c>
      <c r="B171" s="101">
        <v>139.6</v>
      </c>
      <c r="C171" s="101">
        <v>137.6</v>
      </c>
      <c r="D171" s="101">
        <v>8.983327612720826</v>
      </c>
      <c r="E171" s="101">
        <v>9.443498655250902</v>
      </c>
      <c r="F171" s="101">
        <v>17.17027727220747</v>
      </c>
      <c r="G171" s="101" t="s">
        <v>59</v>
      </c>
      <c r="H171" s="101">
        <v>-26.576246042788327</v>
      </c>
      <c r="I171" s="101">
        <v>45.52375395721167</v>
      </c>
      <c r="J171" s="101" t="s">
        <v>73</v>
      </c>
      <c r="K171" s="101">
        <v>3.948166108344542</v>
      </c>
      <c r="M171" s="101" t="s">
        <v>68</v>
      </c>
      <c r="N171" s="101">
        <v>3.1930398557199022</v>
      </c>
      <c r="X171" s="101">
        <v>67.5</v>
      </c>
    </row>
    <row r="172" spans="1:24" s="101" customFormat="1" ht="12.75" hidden="1">
      <c r="A172" s="101">
        <v>2457</v>
      </c>
      <c r="B172" s="101">
        <v>108.45999908447266</v>
      </c>
      <c r="C172" s="101">
        <v>121.45999908447266</v>
      </c>
      <c r="D172" s="101">
        <v>9.140632629394531</v>
      </c>
      <c r="E172" s="101">
        <v>9.555810928344727</v>
      </c>
      <c r="F172" s="101">
        <v>21.67370506019315</v>
      </c>
      <c r="G172" s="101" t="s">
        <v>56</v>
      </c>
      <c r="H172" s="101">
        <v>15.440989703585451</v>
      </c>
      <c r="I172" s="101">
        <v>56.40098878805811</v>
      </c>
      <c r="J172" s="101" t="s">
        <v>62</v>
      </c>
      <c r="K172" s="101">
        <v>1.0881081060693023</v>
      </c>
      <c r="L172" s="101">
        <v>1.6397788753651086</v>
      </c>
      <c r="M172" s="101">
        <v>0.2575941903763233</v>
      </c>
      <c r="N172" s="101">
        <v>0.06931532105205859</v>
      </c>
      <c r="O172" s="101">
        <v>0.04370004633963861</v>
      </c>
      <c r="P172" s="101">
        <v>0.04704004136675779</v>
      </c>
      <c r="Q172" s="101">
        <v>0.005319296863798101</v>
      </c>
      <c r="R172" s="101">
        <v>0.001066979649470564</v>
      </c>
      <c r="S172" s="101">
        <v>0.0005733073328839846</v>
      </c>
      <c r="T172" s="101">
        <v>0.0006921931749035386</v>
      </c>
      <c r="U172" s="101">
        <v>0.00011637391498148379</v>
      </c>
      <c r="V172" s="101">
        <v>3.960561159913633E-05</v>
      </c>
      <c r="W172" s="101">
        <v>3.575222543162891E-05</v>
      </c>
      <c r="X172" s="101">
        <v>67.5</v>
      </c>
    </row>
    <row r="173" spans="1:24" s="101" customFormat="1" ht="12.75" hidden="1">
      <c r="A173" s="101">
        <v>2450</v>
      </c>
      <c r="B173" s="101">
        <v>135.94000244140625</v>
      </c>
      <c r="C173" s="101">
        <v>139.33999633789062</v>
      </c>
      <c r="D173" s="101">
        <v>9.32768726348877</v>
      </c>
      <c r="E173" s="101">
        <v>9.517037391662598</v>
      </c>
      <c r="F173" s="101">
        <v>24.268319411680263</v>
      </c>
      <c r="G173" s="101" t="s">
        <v>57</v>
      </c>
      <c r="H173" s="101">
        <v>-6.482060874047036</v>
      </c>
      <c r="I173" s="101">
        <v>61.957941567359214</v>
      </c>
      <c r="J173" s="101" t="s">
        <v>60</v>
      </c>
      <c r="K173" s="101">
        <v>-0.7698780520256265</v>
      </c>
      <c r="L173" s="101">
        <v>-0.008921626678070437</v>
      </c>
      <c r="M173" s="101">
        <v>0.18431523834253516</v>
      </c>
      <c r="N173" s="101">
        <v>-0.0007167068282125402</v>
      </c>
      <c r="O173" s="101">
        <v>-0.030584350839759643</v>
      </c>
      <c r="P173" s="101">
        <v>-0.0010207099340237783</v>
      </c>
      <c r="Q173" s="101">
        <v>0.0039022960025795893</v>
      </c>
      <c r="R173" s="101">
        <v>-5.767633487671472E-05</v>
      </c>
      <c r="S173" s="101">
        <v>-0.0003727163517452819</v>
      </c>
      <c r="T173" s="101">
        <v>-7.268223510573922E-05</v>
      </c>
      <c r="U173" s="101">
        <v>9.137458390321278E-05</v>
      </c>
      <c r="V173" s="101">
        <v>-4.559447021311623E-06</v>
      </c>
      <c r="W173" s="101">
        <v>-2.2333445857256525E-05</v>
      </c>
      <c r="X173" s="101">
        <v>67.5</v>
      </c>
    </row>
    <row r="174" spans="1:24" s="101" customFormat="1" ht="12.75" hidden="1">
      <c r="A174" s="101">
        <v>2459</v>
      </c>
      <c r="B174" s="101">
        <v>67.55999755859375</v>
      </c>
      <c r="C174" s="101">
        <v>80.86000061035156</v>
      </c>
      <c r="D174" s="101">
        <v>9.775042533874512</v>
      </c>
      <c r="E174" s="101">
        <v>10.214936256408691</v>
      </c>
      <c r="F174" s="101">
        <v>14.578845596504175</v>
      </c>
      <c r="G174" s="101" t="s">
        <v>58</v>
      </c>
      <c r="H174" s="101">
        <v>35.35497394738875</v>
      </c>
      <c r="I174" s="101">
        <v>35.4149715059825</v>
      </c>
      <c r="J174" s="101" t="s">
        <v>61</v>
      </c>
      <c r="K174" s="101">
        <v>0.7689389023212121</v>
      </c>
      <c r="L174" s="101">
        <v>-1.6397546050159693</v>
      </c>
      <c r="M174" s="101">
        <v>0.17995182641576035</v>
      </c>
      <c r="N174" s="101">
        <v>-0.06931161564898304</v>
      </c>
      <c r="O174" s="101">
        <v>0.031213643391905653</v>
      </c>
      <c r="P174" s="101">
        <v>-0.047028965999869374</v>
      </c>
      <c r="Q174" s="101">
        <v>0.0036148312593347527</v>
      </c>
      <c r="R174" s="101">
        <v>-0.0010654196416339978</v>
      </c>
      <c r="S174" s="101">
        <v>0.00043561889201483816</v>
      </c>
      <c r="T174" s="101">
        <v>-0.0006883666785101344</v>
      </c>
      <c r="U174" s="101">
        <v>7.206645200530094E-05</v>
      </c>
      <c r="V174" s="101">
        <v>-3.934229165925004E-05</v>
      </c>
      <c r="W174" s="101">
        <v>2.7918431536442095E-05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2696</v>
      </c>
      <c r="B176" s="101">
        <v>140.22</v>
      </c>
      <c r="C176" s="101">
        <v>145.52</v>
      </c>
      <c r="D176" s="101">
        <v>8.878322525678925</v>
      </c>
      <c r="E176" s="101">
        <v>9.106326259331784</v>
      </c>
      <c r="F176" s="101">
        <v>16.595385084514852</v>
      </c>
      <c r="G176" s="101" t="s">
        <v>59</v>
      </c>
      <c r="H176" s="101">
        <v>-28.198917128270608</v>
      </c>
      <c r="I176" s="101">
        <v>44.5210828717294</v>
      </c>
      <c r="J176" s="101" t="s">
        <v>73</v>
      </c>
      <c r="K176" s="101">
        <v>4.0162625099272855</v>
      </c>
      <c r="M176" s="101" t="s">
        <v>68</v>
      </c>
      <c r="N176" s="101">
        <v>3.1396684232276617</v>
      </c>
      <c r="X176" s="101">
        <v>67.5</v>
      </c>
    </row>
    <row r="177" spans="1:24" s="101" customFormat="1" ht="12.75" hidden="1">
      <c r="A177" s="101">
        <v>2457</v>
      </c>
      <c r="B177" s="101">
        <v>112.73999786376953</v>
      </c>
      <c r="C177" s="101">
        <v>121.54000091552734</v>
      </c>
      <c r="D177" s="101">
        <v>9.009747505187988</v>
      </c>
      <c r="E177" s="101">
        <v>9.382221221923828</v>
      </c>
      <c r="F177" s="101">
        <v>23.448142907374883</v>
      </c>
      <c r="G177" s="101" t="s">
        <v>56</v>
      </c>
      <c r="H177" s="101">
        <v>16.67612919982345</v>
      </c>
      <c r="I177" s="101">
        <v>61.91612706359298</v>
      </c>
      <c r="J177" s="101" t="s">
        <v>62</v>
      </c>
      <c r="K177" s="101">
        <v>1.2031420982764165</v>
      </c>
      <c r="L177" s="101">
        <v>1.5738288419797435</v>
      </c>
      <c r="M177" s="101">
        <v>0.28482694227787214</v>
      </c>
      <c r="N177" s="101">
        <v>0.07898024446891522</v>
      </c>
      <c r="O177" s="101">
        <v>0.048319980244330714</v>
      </c>
      <c r="P177" s="101">
        <v>0.0451481532625565</v>
      </c>
      <c r="Q177" s="101">
        <v>0.005881641318651502</v>
      </c>
      <c r="R177" s="101">
        <v>0.0012157445223900448</v>
      </c>
      <c r="S177" s="101">
        <v>0.0006339276358582878</v>
      </c>
      <c r="T177" s="101">
        <v>0.0006643639024483044</v>
      </c>
      <c r="U177" s="101">
        <v>0.0001286683001552808</v>
      </c>
      <c r="V177" s="101">
        <v>4.512279674182637E-05</v>
      </c>
      <c r="W177" s="101">
        <v>3.953299253154913E-05</v>
      </c>
      <c r="X177" s="101">
        <v>67.5</v>
      </c>
    </row>
    <row r="178" spans="1:24" s="101" customFormat="1" ht="12.75" hidden="1">
      <c r="A178" s="101">
        <v>2450</v>
      </c>
      <c r="B178" s="101">
        <v>125.36000061035156</v>
      </c>
      <c r="C178" s="101">
        <v>130.25999450683594</v>
      </c>
      <c r="D178" s="101">
        <v>9.392621994018555</v>
      </c>
      <c r="E178" s="101">
        <v>9.666313171386719</v>
      </c>
      <c r="F178" s="101">
        <v>22.06697946028153</v>
      </c>
      <c r="G178" s="101" t="s">
        <v>57</v>
      </c>
      <c r="H178" s="101">
        <v>-1.9365048544637062</v>
      </c>
      <c r="I178" s="101">
        <v>55.923495755887856</v>
      </c>
      <c r="J178" s="101" t="s">
        <v>60</v>
      </c>
      <c r="K178" s="101">
        <v>-1.007556146361156</v>
      </c>
      <c r="L178" s="101">
        <v>-0.008562697197357447</v>
      </c>
      <c r="M178" s="101">
        <v>0.24027901068329083</v>
      </c>
      <c r="N178" s="101">
        <v>-0.0008167565540544633</v>
      </c>
      <c r="O178" s="101">
        <v>-0.04017762003422458</v>
      </c>
      <c r="P178" s="101">
        <v>-0.000979608018165265</v>
      </c>
      <c r="Q178" s="101">
        <v>0.0050429126174910514</v>
      </c>
      <c r="R178" s="101">
        <v>-6.572046503973032E-05</v>
      </c>
      <c r="S178" s="101">
        <v>-0.0005021576810460643</v>
      </c>
      <c r="T178" s="101">
        <v>-6.975359580735473E-05</v>
      </c>
      <c r="U178" s="101">
        <v>0.0001152197034984488</v>
      </c>
      <c r="V178" s="101">
        <v>-5.196311059584054E-06</v>
      </c>
      <c r="W178" s="101">
        <v>-3.0499909900778825E-05</v>
      </c>
      <c r="X178" s="101">
        <v>67.5</v>
      </c>
    </row>
    <row r="179" spans="1:24" s="101" customFormat="1" ht="12.75" hidden="1">
      <c r="A179" s="101">
        <v>2459</v>
      </c>
      <c r="B179" s="101">
        <v>62.41999816894531</v>
      </c>
      <c r="C179" s="101">
        <v>78.31999969482422</v>
      </c>
      <c r="D179" s="101">
        <v>9.8071928024292</v>
      </c>
      <c r="E179" s="101">
        <v>10.103952407836914</v>
      </c>
      <c r="F179" s="101">
        <v>11.810646506857253</v>
      </c>
      <c r="G179" s="101" t="s">
        <v>58</v>
      </c>
      <c r="H179" s="101">
        <v>33.67021252348104</v>
      </c>
      <c r="I179" s="101">
        <v>28.590210692426357</v>
      </c>
      <c r="J179" s="101" t="s">
        <v>61</v>
      </c>
      <c r="K179" s="101">
        <v>0.6575572374895092</v>
      </c>
      <c r="L179" s="101">
        <v>-1.5738055483648565</v>
      </c>
      <c r="M179" s="101">
        <v>0.1529456899439187</v>
      </c>
      <c r="N179" s="101">
        <v>-0.07897602120328057</v>
      </c>
      <c r="O179" s="101">
        <v>0.02684360890785712</v>
      </c>
      <c r="P179" s="101">
        <v>-0.04513752442425301</v>
      </c>
      <c r="Q179" s="101">
        <v>0.0030270013104751257</v>
      </c>
      <c r="R179" s="101">
        <v>-0.001213966871128022</v>
      </c>
      <c r="S179" s="101">
        <v>0.0003869133118300753</v>
      </c>
      <c r="T179" s="101">
        <v>-0.0006606919333155841</v>
      </c>
      <c r="U179" s="101">
        <v>5.727085987287935E-05</v>
      </c>
      <c r="V179" s="101">
        <v>-4.482259627884379E-05</v>
      </c>
      <c r="W179" s="101">
        <v>2.515179903195581E-05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2696</v>
      </c>
      <c r="B181" s="101">
        <v>140.72</v>
      </c>
      <c r="C181" s="101">
        <v>158.42</v>
      </c>
      <c r="D181" s="101">
        <v>9.120264426975824</v>
      </c>
      <c r="E181" s="101">
        <v>9.168867915098694</v>
      </c>
      <c r="F181" s="101">
        <v>20.915288855321094</v>
      </c>
      <c r="G181" s="101" t="s">
        <v>59</v>
      </c>
      <c r="H181" s="101">
        <v>-18.597087149960743</v>
      </c>
      <c r="I181" s="101">
        <v>54.62291285003926</v>
      </c>
      <c r="J181" s="101" t="s">
        <v>73</v>
      </c>
      <c r="K181" s="101">
        <v>3.21264879884689</v>
      </c>
      <c r="M181" s="101" t="s">
        <v>68</v>
      </c>
      <c r="N181" s="101">
        <v>2.298388012522717</v>
      </c>
      <c r="X181" s="101">
        <v>67.5</v>
      </c>
    </row>
    <row r="182" spans="1:24" s="101" customFormat="1" ht="12.75" hidden="1">
      <c r="A182" s="101">
        <v>2457</v>
      </c>
      <c r="B182" s="101">
        <v>133.9600067138672</v>
      </c>
      <c r="C182" s="101">
        <v>139.66000366210938</v>
      </c>
      <c r="D182" s="101">
        <v>9.037660598754883</v>
      </c>
      <c r="E182" s="101">
        <v>9.492534637451172</v>
      </c>
      <c r="F182" s="101">
        <v>30.066136213657526</v>
      </c>
      <c r="G182" s="101" t="s">
        <v>56</v>
      </c>
      <c r="H182" s="101">
        <v>12.756691595721762</v>
      </c>
      <c r="I182" s="101">
        <v>79.21669830958895</v>
      </c>
      <c r="J182" s="101" t="s">
        <v>62</v>
      </c>
      <c r="K182" s="101">
        <v>1.2874151897997237</v>
      </c>
      <c r="L182" s="101">
        <v>1.1995940279565247</v>
      </c>
      <c r="M182" s="101">
        <v>0.3047775875324849</v>
      </c>
      <c r="N182" s="101">
        <v>0.1392593216116505</v>
      </c>
      <c r="O182" s="101">
        <v>0.051704813746811074</v>
      </c>
      <c r="P182" s="101">
        <v>0.034412552319650964</v>
      </c>
      <c r="Q182" s="101">
        <v>0.006293603861289074</v>
      </c>
      <c r="R182" s="101">
        <v>0.002143569884325329</v>
      </c>
      <c r="S182" s="101">
        <v>0.000678324598070536</v>
      </c>
      <c r="T182" s="101">
        <v>0.0005063954360004069</v>
      </c>
      <c r="U182" s="101">
        <v>0.0001376631469729242</v>
      </c>
      <c r="V182" s="101">
        <v>7.955349264593302E-05</v>
      </c>
      <c r="W182" s="101">
        <v>4.2300810035569496E-05</v>
      </c>
      <c r="X182" s="101">
        <v>67.5</v>
      </c>
    </row>
    <row r="183" spans="1:24" s="101" customFormat="1" ht="12.75" hidden="1">
      <c r="A183" s="101">
        <v>2450</v>
      </c>
      <c r="B183" s="101">
        <v>130.5399932861328</v>
      </c>
      <c r="C183" s="101">
        <v>147.13999938964844</v>
      </c>
      <c r="D183" s="101">
        <v>9.162452697753906</v>
      </c>
      <c r="E183" s="101">
        <v>9.176977157592773</v>
      </c>
      <c r="F183" s="101">
        <v>26.470442120965842</v>
      </c>
      <c r="G183" s="101" t="s">
        <v>57</v>
      </c>
      <c r="H183" s="101">
        <v>5.743180899473032</v>
      </c>
      <c r="I183" s="101">
        <v>68.78317418560584</v>
      </c>
      <c r="J183" s="101" t="s">
        <v>60</v>
      </c>
      <c r="K183" s="101">
        <v>-0.9327318054025018</v>
      </c>
      <c r="L183" s="101">
        <v>-0.006525930365197739</v>
      </c>
      <c r="M183" s="101">
        <v>0.2231851388532608</v>
      </c>
      <c r="N183" s="101">
        <v>-0.0014402774938721832</v>
      </c>
      <c r="O183" s="101">
        <v>-0.0370732702162314</v>
      </c>
      <c r="P183" s="101">
        <v>-0.0007466359032854945</v>
      </c>
      <c r="Q183" s="101">
        <v>0.004719652503467666</v>
      </c>
      <c r="R183" s="101">
        <v>-0.00011583339627969409</v>
      </c>
      <c r="S183" s="101">
        <v>-0.00045335400419517724</v>
      </c>
      <c r="T183" s="101">
        <v>-5.316659163708631E-05</v>
      </c>
      <c r="U183" s="101">
        <v>0.00011012865815839133</v>
      </c>
      <c r="V183" s="101">
        <v>-9.148800335883034E-06</v>
      </c>
      <c r="W183" s="101">
        <v>-2.7210015925793757E-05</v>
      </c>
      <c r="X183" s="101">
        <v>67.5</v>
      </c>
    </row>
    <row r="184" spans="1:24" s="101" customFormat="1" ht="12.75" hidden="1">
      <c r="A184" s="101">
        <v>2459</v>
      </c>
      <c r="B184" s="101">
        <v>73.4000015258789</v>
      </c>
      <c r="C184" s="101">
        <v>97.69999694824219</v>
      </c>
      <c r="D184" s="101">
        <v>9.647955894470215</v>
      </c>
      <c r="E184" s="101">
        <v>10.190683364868164</v>
      </c>
      <c r="F184" s="101">
        <v>16.91184815821639</v>
      </c>
      <c r="G184" s="101" t="s">
        <v>58</v>
      </c>
      <c r="H184" s="101">
        <v>35.73369526590386</v>
      </c>
      <c r="I184" s="101">
        <v>41.63369679178277</v>
      </c>
      <c r="J184" s="101" t="s">
        <v>61</v>
      </c>
      <c r="K184" s="101">
        <v>0.8873833726849112</v>
      </c>
      <c r="L184" s="101">
        <v>-1.199576276916907</v>
      </c>
      <c r="M184" s="101">
        <v>0.20755185293601258</v>
      </c>
      <c r="N184" s="101">
        <v>-0.13925187343974138</v>
      </c>
      <c r="O184" s="101">
        <v>0.036041093214089846</v>
      </c>
      <c r="P184" s="101">
        <v>-0.03440445163028529</v>
      </c>
      <c r="Q184" s="101">
        <v>0.004163451670110286</v>
      </c>
      <c r="R184" s="101">
        <v>-0.0021404379162434997</v>
      </c>
      <c r="S184" s="101">
        <v>0.0005045734904131939</v>
      </c>
      <c r="T184" s="101">
        <v>-0.0005035967147785393</v>
      </c>
      <c r="U184" s="101">
        <v>8.260036735221649E-05</v>
      </c>
      <c r="V184" s="101">
        <v>-7.902567712193717E-05</v>
      </c>
      <c r="W184" s="101">
        <v>3.2387861352417004E-05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2696</v>
      </c>
      <c r="B186" s="101">
        <v>140.06</v>
      </c>
      <c r="C186" s="101">
        <v>151.36</v>
      </c>
      <c r="D186" s="101">
        <v>9.05309156303112</v>
      </c>
      <c r="E186" s="101">
        <v>9.17586202441846</v>
      </c>
      <c r="F186" s="101">
        <v>17.461624403028253</v>
      </c>
      <c r="G186" s="101" t="s">
        <v>59</v>
      </c>
      <c r="H186" s="101">
        <v>-26.61966957993073</v>
      </c>
      <c r="I186" s="101">
        <v>45.94033042006928</v>
      </c>
      <c r="J186" s="101" t="s">
        <v>73</v>
      </c>
      <c r="K186" s="101">
        <v>3.301043378395039</v>
      </c>
      <c r="M186" s="101" t="s">
        <v>68</v>
      </c>
      <c r="N186" s="101">
        <v>2.416760450156426</v>
      </c>
      <c r="X186" s="101">
        <v>67.5</v>
      </c>
    </row>
    <row r="187" spans="1:24" s="101" customFormat="1" ht="12.75" hidden="1">
      <c r="A187" s="101">
        <v>2457</v>
      </c>
      <c r="B187" s="101">
        <v>128.72000122070312</v>
      </c>
      <c r="C187" s="101">
        <v>129.32000732421875</v>
      </c>
      <c r="D187" s="101">
        <v>8.973657608032227</v>
      </c>
      <c r="E187" s="101">
        <v>9.546113967895508</v>
      </c>
      <c r="F187" s="101">
        <v>27.634719731387953</v>
      </c>
      <c r="G187" s="101" t="s">
        <v>56</v>
      </c>
      <c r="H187" s="101">
        <v>12.093698019224377</v>
      </c>
      <c r="I187" s="101">
        <v>73.3136992399275</v>
      </c>
      <c r="J187" s="101" t="s">
        <v>62</v>
      </c>
      <c r="K187" s="101">
        <v>1.2451119219207187</v>
      </c>
      <c r="L187" s="101">
        <v>1.287015545154742</v>
      </c>
      <c r="M187" s="101">
        <v>0.29476273389717256</v>
      </c>
      <c r="N187" s="101">
        <v>0.05952550781658006</v>
      </c>
      <c r="O187" s="101">
        <v>0.05000562826145302</v>
      </c>
      <c r="P187" s="101">
        <v>0.03692036744540693</v>
      </c>
      <c r="Q187" s="101">
        <v>0.006086819394320304</v>
      </c>
      <c r="R187" s="101">
        <v>0.0009162696982526995</v>
      </c>
      <c r="S187" s="101">
        <v>0.000656048900590549</v>
      </c>
      <c r="T187" s="101">
        <v>0.0005432961731893777</v>
      </c>
      <c r="U187" s="101">
        <v>0.00013315025565036694</v>
      </c>
      <c r="V187" s="101">
        <v>3.400556939145252E-05</v>
      </c>
      <c r="W187" s="101">
        <v>4.091125710359376E-05</v>
      </c>
      <c r="X187" s="101">
        <v>67.5</v>
      </c>
    </row>
    <row r="188" spans="1:24" s="101" customFormat="1" ht="12.75" hidden="1">
      <c r="A188" s="101">
        <v>2450</v>
      </c>
      <c r="B188" s="101">
        <v>126.77999877929688</v>
      </c>
      <c r="C188" s="101">
        <v>140.3800048828125</v>
      </c>
      <c r="D188" s="101">
        <v>9.526679039001465</v>
      </c>
      <c r="E188" s="101">
        <v>9.459766387939453</v>
      </c>
      <c r="F188" s="101">
        <v>24.255526185055178</v>
      </c>
      <c r="G188" s="101" t="s">
        <v>57</v>
      </c>
      <c r="H188" s="101">
        <v>1.328473724715252</v>
      </c>
      <c r="I188" s="101">
        <v>60.608472504012134</v>
      </c>
      <c r="J188" s="101" t="s">
        <v>60</v>
      </c>
      <c r="K188" s="101">
        <v>-1.0724910244368584</v>
      </c>
      <c r="L188" s="101">
        <v>-0.007002368713320946</v>
      </c>
      <c r="M188" s="101">
        <v>0.25558306372845857</v>
      </c>
      <c r="N188" s="101">
        <v>-0.0006156850298013695</v>
      </c>
      <c r="O188" s="101">
        <v>-0.04279628214929523</v>
      </c>
      <c r="P188" s="101">
        <v>-0.0008010552614411271</v>
      </c>
      <c r="Q188" s="101">
        <v>0.005355523137642393</v>
      </c>
      <c r="R188" s="101">
        <v>-4.954895924424493E-05</v>
      </c>
      <c r="S188" s="101">
        <v>-0.0005372978444133084</v>
      </c>
      <c r="T188" s="101">
        <v>-5.703644936084245E-05</v>
      </c>
      <c r="U188" s="101">
        <v>0.0001217975884831507</v>
      </c>
      <c r="V188" s="101">
        <v>-3.920474919337306E-06</v>
      </c>
      <c r="W188" s="101">
        <v>-3.270971486709254E-05</v>
      </c>
      <c r="X188" s="101">
        <v>67.5</v>
      </c>
    </row>
    <row r="189" spans="1:24" s="101" customFormat="1" ht="12.75" hidden="1">
      <c r="A189" s="101">
        <v>2459</v>
      </c>
      <c r="B189" s="101">
        <v>81.16000366210938</v>
      </c>
      <c r="C189" s="101">
        <v>80.45999908447266</v>
      </c>
      <c r="D189" s="101">
        <v>9.965359687805176</v>
      </c>
      <c r="E189" s="101">
        <v>10.481677055358887</v>
      </c>
      <c r="F189" s="101">
        <v>17.653890180362957</v>
      </c>
      <c r="G189" s="101" t="s">
        <v>58</v>
      </c>
      <c r="H189" s="101">
        <v>28.42995742535669</v>
      </c>
      <c r="I189" s="101">
        <v>42.089961087466065</v>
      </c>
      <c r="J189" s="101" t="s">
        <v>61</v>
      </c>
      <c r="K189" s="101">
        <v>0.6325082612989998</v>
      </c>
      <c r="L189" s="101">
        <v>-1.2869964958391924</v>
      </c>
      <c r="M189" s="101">
        <v>0.1468412981068679</v>
      </c>
      <c r="N189" s="101">
        <v>-0.0595223236505919</v>
      </c>
      <c r="O189" s="101">
        <v>0.02586582865520731</v>
      </c>
      <c r="P189" s="101">
        <v>-0.03691167623898949</v>
      </c>
      <c r="Q189" s="101">
        <v>0.002892705007644363</v>
      </c>
      <c r="R189" s="101">
        <v>-0.0009149289920938702</v>
      </c>
      <c r="S189" s="101">
        <v>0.00037644546265678413</v>
      </c>
      <c r="T189" s="101">
        <v>-0.0005402939711365753</v>
      </c>
      <c r="U189" s="101">
        <v>5.379905221699678E-05</v>
      </c>
      <c r="V189" s="101">
        <v>-3.3778819192561185E-05</v>
      </c>
      <c r="W189" s="101">
        <v>2.457245431595827E-05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11.810646506857253</v>
      </c>
      <c r="G190" s="102"/>
      <c r="H190" s="102"/>
      <c r="I190" s="115"/>
      <c r="J190" s="115" t="s">
        <v>158</v>
      </c>
      <c r="K190" s="102">
        <f>AVERAGE(K188,K183,K178,K173,K168,K163)</f>
        <v>-0.7832065907408549</v>
      </c>
      <c r="L190" s="102">
        <f>AVERAGE(L188,L183,L178,L173,L168,L163)</f>
        <v>-0.007998935362087038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30.066136213657526</v>
      </c>
      <c r="G191" s="102"/>
      <c r="H191" s="102"/>
      <c r="I191" s="115"/>
      <c r="J191" s="115" t="s">
        <v>159</v>
      </c>
      <c r="K191" s="102">
        <f>AVERAGE(K189,K184,K179,K174,K169,K164)</f>
        <v>0.8358822513936702</v>
      </c>
      <c r="L191" s="102">
        <f>AVERAGE(L189,L184,L179,L174,L169,L164)</f>
        <v>-1.470212349248304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0.48950411921303427</v>
      </c>
      <c r="L192" s="102">
        <f>ABS(L190/$H$33)</f>
        <v>0.022219264894686216</v>
      </c>
      <c r="M192" s="115" t="s">
        <v>111</v>
      </c>
      <c r="N192" s="102">
        <f>K192+L192+L193+K193</f>
        <v>1.9055391997706774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0.4749330973827672</v>
      </c>
      <c r="L193" s="102">
        <f>ABS(L191/$H$34)</f>
        <v>0.9188827182801899</v>
      </c>
      <c r="M193" s="102"/>
      <c r="N193" s="102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2696</v>
      </c>
      <c r="B196" s="101">
        <v>134.6</v>
      </c>
      <c r="C196" s="101">
        <v>138.5</v>
      </c>
      <c r="D196" s="101">
        <v>9.20680339946951</v>
      </c>
      <c r="E196" s="101">
        <v>9.591547072736505</v>
      </c>
      <c r="F196" s="101">
        <v>23.439849901359782</v>
      </c>
      <c r="G196" s="101" t="s">
        <v>59</v>
      </c>
      <c r="H196" s="101">
        <v>-6.47485731548467</v>
      </c>
      <c r="I196" s="101">
        <v>60.625142684515325</v>
      </c>
      <c r="J196" s="101" t="s">
        <v>73</v>
      </c>
      <c r="K196" s="101">
        <v>4.020139251662728</v>
      </c>
      <c r="M196" s="101" t="s">
        <v>68</v>
      </c>
      <c r="N196" s="101">
        <v>2.3662524516805754</v>
      </c>
      <c r="X196" s="101">
        <v>67.5</v>
      </c>
    </row>
    <row r="197" spans="1:24" s="101" customFormat="1" ht="12.75" hidden="1">
      <c r="A197" s="101">
        <v>2450</v>
      </c>
      <c r="B197" s="101">
        <v>137.75999450683594</v>
      </c>
      <c r="C197" s="101">
        <v>150.55999755859375</v>
      </c>
      <c r="D197" s="101">
        <v>9.375871658325195</v>
      </c>
      <c r="E197" s="101">
        <v>9.599004745483398</v>
      </c>
      <c r="F197" s="101">
        <v>28.121608253778145</v>
      </c>
      <c r="G197" s="101" t="s">
        <v>56</v>
      </c>
      <c r="H197" s="101">
        <v>1.1720277347267682</v>
      </c>
      <c r="I197" s="101">
        <v>71.4320222415627</v>
      </c>
      <c r="J197" s="101" t="s">
        <v>62</v>
      </c>
      <c r="K197" s="101">
        <v>1.7816900193896092</v>
      </c>
      <c r="L197" s="101">
        <v>0.8090121051471059</v>
      </c>
      <c r="M197" s="101">
        <v>0.4217917013299346</v>
      </c>
      <c r="N197" s="101">
        <v>0.08702617753925919</v>
      </c>
      <c r="O197" s="101">
        <v>0.071555831037716</v>
      </c>
      <c r="P197" s="101">
        <v>0.023207962477658148</v>
      </c>
      <c r="Q197" s="101">
        <v>0.008710026509394004</v>
      </c>
      <c r="R197" s="101">
        <v>0.0013395016672199142</v>
      </c>
      <c r="S197" s="101">
        <v>0.0009387520947285061</v>
      </c>
      <c r="T197" s="101">
        <v>0.000341431522629236</v>
      </c>
      <c r="U197" s="101">
        <v>0.00019047105004708388</v>
      </c>
      <c r="V197" s="101">
        <v>4.968210812750573E-05</v>
      </c>
      <c r="W197" s="101">
        <v>5.8522210612506744E-05</v>
      </c>
      <c r="X197" s="101">
        <v>67.5</v>
      </c>
    </row>
    <row r="198" spans="1:24" s="101" customFormat="1" ht="12.75" hidden="1">
      <c r="A198" s="101">
        <v>2459</v>
      </c>
      <c r="B198" s="101">
        <v>72.26000213623047</v>
      </c>
      <c r="C198" s="101">
        <v>90.76000213623047</v>
      </c>
      <c r="D198" s="101">
        <v>9.947304725646973</v>
      </c>
      <c r="E198" s="101">
        <v>10.455931663513184</v>
      </c>
      <c r="F198" s="101">
        <v>18.032829758704107</v>
      </c>
      <c r="G198" s="101" t="s">
        <v>57</v>
      </c>
      <c r="H198" s="101">
        <v>38.295318591930545</v>
      </c>
      <c r="I198" s="101">
        <v>43.055320728161014</v>
      </c>
      <c r="J198" s="101" t="s">
        <v>60</v>
      </c>
      <c r="K198" s="101">
        <v>-1.7237219399049866</v>
      </c>
      <c r="L198" s="101">
        <v>0.004402567175715247</v>
      </c>
      <c r="M198" s="101">
        <v>0.40682887727129957</v>
      </c>
      <c r="N198" s="101">
        <v>-0.0009008845869638963</v>
      </c>
      <c r="O198" s="101">
        <v>-0.0694190774895361</v>
      </c>
      <c r="P198" s="101">
        <v>0.0005039540882166129</v>
      </c>
      <c r="Q198" s="101">
        <v>0.008337771285566491</v>
      </c>
      <c r="R198" s="101">
        <v>-7.242138940307843E-05</v>
      </c>
      <c r="S198" s="101">
        <v>-0.0009240163885027595</v>
      </c>
      <c r="T198" s="101">
        <v>3.5900111324703835E-05</v>
      </c>
      <c r="U198" s="101">
        <v>0.0001773791428327865</v>
      </c>
      <c r="V198" s="101">
        <v>-5.728928630021662E-06</v>
      </c>
      <c r="W198" s="101">
        <v>-5.791562604004773E-05</v>
      </c>
      <c r="X198" s="101">
        <v>67.5</v>
      </c>
    </row>
    <row r="199" spans="1:24" s="101" customFormat="1" ht="12.75" hidden="1">
      <c r="A199" s="101">
        <v>2457</v>
      </c>
      <c r="B199" s="101">
        <v>116.5</v>
      </c>
      <c r="C199" s="101">
        <v>118</v>
      </c>
      <c r="D199" s="101">
        <v>9.292677879333496</v>
      </c>
      <c r="E199" s="101">
        <v>9.789838790893555</v>
      </c>
      <c r="F199" s="101">
        <v>14.948912653467305</v>
      </c>
      <c r="G199" s="101" t="s">
        <v>58</v>
      </c>
      <c r="H199" s="101">
        <v>-10.722346695779365</v>
      </c>
      <c r="I199" s="101">
        <v>38.277653304220635</v>
      </c>
      <c r="J199" s="101" t="s">
        <v>61</v>
      </c>
      <c r="K199" s="101">
        <v>-0.4507793241517809</v>
      </c>
      <c r="L199" s="101">
        <v>0.809000125881829</v>
      </c>
      <c r="M199" s="101">
        <v>-0.11134856949675935</v>
      </c>
      <c r="N199" s="101">
        <v>-0.08702151448955385</v>
      </c>
      <c r="O199" s="101">
        <v>-0.017355939502082335</v>
      </c>
      <c r="P199" s="101">
        <v>0.023202490225002967</v>
      </c>
      <c r="Q199" s="101">
        <v>-0.0025191529893853586</v>
      </c>
      <c r="R199" s="101">
        <v>-0.0013375424699208088</v>
      </c>
      <c r="S199" s="101">
        <v>-0.000165678028523626</v>
      </c>
      <c r="T199" s="101">
        <v>0.00033953890300198646</v>
      </c>
      <c r="U199" s="101">
        <v>-6.93964018803904E-05</v>
      </c>
      <c r="V199" s="101">
        <v>-4.935069649706364E-05</v>
      </c>
      <c r="W199" s="101">
        <v>-8.404129661300017E-06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2696</v>
      </c>
      <c r="B201" s="101">
        <v>135.94</v>
      </c>
      <c r="C201" s="101">
        <v>140.04</v>
      </c>
      <c r="D201" s="101">
        <v>9.196718942647113</v>
      </c>
      <c r="E201" s="101">
        <v>9.602333472728215</v>
      </c>
      <c r="F201" s="101">
        <v>23.99169778145617</v>
      </c>
      <c r="G201" s="101" t="s">
        <v>59</v>
      </c>
      <c r="H201" s="101">
        <v>-6.316012627033587</v>
      </c>
      <c r="I201" s="101">
        <v>62.12398737296642</v>
      </c>
      <c r="J201" s="101" t="s">
        <v>73</v>
      </c>
      <c r="K201" s="101">
        <v>4.478092021996466</v>
      </c>
      <c r="M201" s="101" t="s">
        <v>68</v>
      </c>
      <c r="N201" s="101">
        <v>2.6098672920674906</v>
      </c>
      <c r="X201" s="101">
        <v>67.5</v>
      </c>
    </row>
    <row r="202" spans="1:24" s="101" customFormat="1" ht="12.75" hidden="1">
      <c r="A202" s="101">
        <v>2450</v>
      </c>
      <c r="B202" s="101">
        <v>135.82000732421875</v>
      </c>
      <c r="C202" s="101">
        <v>155.72000122070312</v>
      </c>
      <c r="D202" s="101">
        <v>9.28281307220459</v>
      </c>
      <c r="E202" s="101">
        <v>9.252885818481445</v>
      </c>
      <c r="F202" s="101">
        <v>27.916234806058284</v>
      </c>
      <c r="G202" s="101" t="s">
        <v>56</v>
      </c>
      <c r="H202" s="101">
        <v>3.295373248751133</v>
      </c>
      <c r="I202" s="101">
        <v>71.61538057296988</v>
      </c>
      <c r="J202" s="101" t="s">
        <v>62</v>
      </c>
      <c r="K202" s="101">
        <v>1.8975861315209006</v>
      </c>
      <c r="L202" s="101">
        <v>0.8103523884850085</v>
      </c>
      <c r="M202" s="101">
        <v>0.44922863898634974</v>
      </c>
      <c r="N202" s="101">
        <v>0.11109889843731</v>
      </c>
      <c r="O202" s="101">
        <v>0.0762104092797002</v>
      </c>
      <c r="P202" s="101">
        <v>0.023246392336164892</v>
      </c>
      <c r="Q202" s="101">
        <v>0.009276609063394912</v>
      </c>
      <c r="R202" s="101">
        <v>0.001710043725447618</v>
      </c>
      <c r="S202" s="101">
        <v>0.0009998147796274393</v>
      </c>
      <c r="T202" s="101">
        <v>0.00034199115163361515</v>
      </c>
      <c r="U202" s="101">
        <v>0.00020286114152570395</v>
      </c>
      <c r="V202" s="101">
        <v>6.343191851856868E-05</v>
      </c>
      <c r="W202" s="101">
        <v>6.232865980190841E-05</v>
      </c>
      <c r="X202" s="101">
        <v>67.5</v>
      </c>
    </row>
    <row r="203" spans="1:24" s="101" customFormat="1" ht="12.75" hidden="1">
      <c r="A203" s="101">
        <v>2459</v>
      </c>
      <c r="B203" s="101">
        <v>71.16000366210938</v>
      </c>
      <c r="C203" s="101">
        <v>91.55999755859375</v>
      </c>
      <c r="D203" s="101">
        <v>9.642614364624023</v>
      </c>
      <c r="E203" s="101">
        <v>10.040194511413574</v>
      </c>
      <c r="F203" s="101">
        <v>18.234672648501665</v>
      </c>
      <c r="G203" s="101" t="s">
        <v>57</v>
      </c>
      <c r="H203" s="101">
        <v>41.25086199818633</v>
      </c>
      <c r="I203" s="101">
        <v>44.910865660295705</v>
      </c>
      <c r="J203" s="101" t="s">
        <v>60</v>
      </c>
      <c r="K203" s="101">
        <v>-1.8314676614239986</v>
      </c>
      <c r="L203" s="101">
        <v>0.004410111271569843</v>
      </c>
      <c r="M203" s="101">
        <v>0.43221148876009363</v>
      </c>
      <c r="N203" s="101">
        <v>-0.001149870464904689</v>
      </c>
      <c r="O203" s="101">
        <v>-0.07376590828219788</v>
      </c>
      <c r="P203" s="101">
        <v>0.0005048171642513363</v>
      </c>
      <c r="Q203" s="101">
        <v>0.008855715085290199</v>
      </c>
      <c r="R203" s="101">
        <v>-9.243857342340023E-05</v>
      </c>
      <c r="S203" s="101">
        <v>-0.0009824977386467917</v>
      </c>
      <c r="T203" s="101">
        <v>3.596114959235442E-05</v>
      </c>
      <c r="U203" s="101">
        <v>0.00018824647243883636</v>
      </c>
      <c r="V203" s="101">
        <v>-7.309362719259873E-06</v>
      </c>
      <c r="W203" s="101">
        <v>-6.159989681368645E-05</v>
      </c>
      <c r="X203" s="101">
        <v>67.5</v>
      </c>
    </row>
    <row r="204" spans="1:24" s="101" customFormat="1" ht="12.75" hidden="1">
      <c r="A204" s="101">
        <v>2457</v>
      </c>
      <c r="B204" s="101">
        <v>113.68000030517578</v>
      </c>
      <c r="C204" s="101">
        <v>118.77999877929688</v>
      </c>
      <c r="D204" s="101">
        <v>9.353333473205566</v>
      </c>
      <c r="E204" s="101">
        <v>9.912581443786621</v>
      </c>
      <c r="F204" s="101">
        <v>14.302300110816057</v>
      </c>
      <c r="G204" s="101" t="s">
        <v>58</v>
      </c>
      <c r="H204" s="101">
        <v>-9.799842527240173</v>
      </c>
      <c r="I204" s="101">
        <v>36.3801577779356</v>
      </c>
      <c r="J204" s="101" t="s">
        <v>61</v>
      </c>
      <c r="K204" s="101">
        <v>-0.49654741133004193</v>
      </c>
      <c r="L204" s="101">
        <v>0.8103403880110693</v>
      </c>
      <c r="M204" s="101">
        <v>-0.12247285033554013</v>
      </c>
      <c r="N204" s="101">
        <v>-0.11109294771450465</v>
      </c>
      <c r="O204" s="101">
        <v>-0.019147251966843307</v>
      </c>
      <c r="P204" s="101">
        <v>0.023240910401221015</v>
      </c>
      <c r="Q204" s="101">
        <v>-0.0027625687399998305</v>
      </c>
      <c r="R204" s="101">
        <v>-0.001707543455694822</v>
      </c>
      <c r="S204" s="101">
        <v>-0.00018527759474746438</v>
      </c>
      <c r="T204" s="101">
        <v>0.00034009519772511146</v>
      </c>
      <c r="U204" s="101">
        <v>-7.560362660247263E-05</v>
      </c>
      <c r="V204" s="101">
        <v>-6.300937631483611E-05</v>
      </c>
      <c r="W204" s="101">
        <v>-9.503396510996243E-06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2696</v>
      </c>
      <c r="B206" s="101">
        <v>139.6</v>
      </c>
      <c r="C206" s="101">
        <v>137.6</v>
      </c>
      <c r="D206" s="101">
        <v>8.983327612720826</v>
      </c>
      <c r="E206" s="101">
        <v>9.443498655250902</v>
      </c>
      <c r="F206" s="101">
        <v>24.516295394517083</v>
      </c>
      <c r="G206" s="101" t="s">
        <v>59</v>
      </c>
      <c r="H206" s="101">
        <v>-7.099663558791718</v>
      </c>
      <c r="I206" s="101">
        <v>65.00033644120828</v>
      </c>
      <c r="J206" s="101" t="s">
        <v>73</v>
      </c>
      <c r="K206" s="101">
        <v>3.7016017114717292</v>
      </c>
      <c r="M206" s="101" t="s">
        <v>68</v>
      </c>
      <c r="N206" s="101">
        <v>2.170265411854424</v>
      </c>
      <c r="X206" s="101">
        <v>67.5</v>
      </c>
    </row>
    <row r="207" spans="1:24" s="101" customFormat="1" ht="12.75" hidden="1">
      <c r="A207" s="101">
        <v>2450</v>
      </c>
      <c r="B207" s="101">
        <v>135.94000244140625</v>
      </c>
      <c r="C207" s="101">
        <v>139.33999633789062</v>
      </c>
      <c r="D207" s="101">
        <v>9.32768726348877</v>
      </c>
      <c r="E207" s="101">
        <v>9.517037391662598</v>
      </c>
      <c r="F207" s="101">
        <v>27.298832964244177</v>
      </c>
      <c r="G207" s="101" t="s">
        <v>56</v>
      </c>
      <c r="H207" s="101">
        <v>1.2549553743246804</v>
      </c>
      <c r="I207" s="101">
        <v>69.69495781573093</v>
      </c>
      <c r="J207" s="101" t="s">
        <v>62</v>
      </c>
      <c r="K207" s="101">
        <v>1.7138328776821299</v>
      </c>
      <c r="L207" s="101">
        <v>0.7680711261741295</v>
      </c>
      <c r="M207" s="101">
        <v>0.40572743298081315</v>
      </c>
      <c r="N207" s="101">
        <v>0.06734407619070211</v>
      </c>
      <c r="O207" s="101">
        <v>0.06883055595464638</v>
      </c>
      <c r="P207" s="101">
        <v>0.022033498380837128</v>
      </c>
      <c r="Q207" s="101">
        <v>0.008378298805627252</v>
      </c>
      <c r="R207" s="101">
        <v>0.0010365492788590596</v>
      </c>
      <c r="S207" s="101">
        <v>0.0009030022890812302</v>
      </c>
      <c r="T207" s="101">
        <v>0.0003241535544382123</v>
      </c>
      <c r="U207" s="101">
        <v>0.00018321947196796477</v>
      </c>
      <c r="V207" s="101">
        <v>3.844040136463737E-05</v>
      </c>
      <c r="W207" s="101">
        <v>5.629418965238154E-05</v>
      </c>
      <c r="X207" s="101">
        <v>67.5</v>
      </c>
    </row>
    <row r="208" spans="1:24" s="101" customFormat="1" ht="12.75" hidden="1">
      <c r="A208" s="101">
        <v>2459</v>
      </c>
      <c r="B208" s="101">
        <v>67.55999755859375</v>
      </c>
      <c r="C208" s="101">
        <v>80.86000061035156</v>
      </c>
      <c r="D208" s="101">
        <v>9.775042533874512</v>
      </c>
      <c r="E208" s="101">
        <v>10.214936256408691</v>
      </c>
      <c r="F208" s="101">
        <v>14.578845596504175</v>
      </c>
      <c r="G208" s="101" t="s">
        <v>57</v>
      </c>
      <c r="H208" s="101">
        <v>35.35497394738875</v>
      </c>
      <c r="I208" s="101">
        <v>35.4149715059825</v>
      </c>
      <c r="J208" s="101" t="s">
        <v>60</v>
      </c>
      <c r="K208" s="101">
        <v>-1.6349071722207318</v>
      </c>
      <c r="L208" s="101">
        <v>0.004179638304121777</v>
      </c>
      <c r="M208" s="101">
        <v>0.3856341001180843</v>
      </c>
      <c r="N208" s="101">
        <v>-0.0006972794128893112</v>
      </c>
      <c r="O208" s="101">
        <v>-0.06587974798550199</v>
      </c>
      <c r="P208" s="101">
        <v>0.00047844939966183844</v>
      </c>
      <c r="Q208" s="101">
        <v>0.00789225426846328</v>
      </c>
      <c r="R208" s="101">
        <v>-5.6053492687933596E-05</v>
      </c>
      <c r="S208" s="101">
        <v>-0.0008799792195365305</v>
      </c>
      <c r="T208" s="101">
        <v>3.4083896157968334E-05</v>
      </c>
      <c r="U208" s="101">
        <v>0.00016716099587679053</v>
      </c>
      <c r="V208" s="101">
        <v>-4.436804359291054E-06</v>
      </c>
      <c r="W208" s="101">
        <v>-5.5248885248090005E-05</v>
      </c>
      <c r="X208" s="101">
        <v>67.5</v>
      </c>
    </row>
    <row r="209" spans="1:24" s="101" customFormat="1" ht="12.75" hidden="1">
      <c r="A209" s="101">
        <v>2457</v>
      </c>
      <c r="B209" s="101">
        <v>108.45999908447266</v>
      </c>
      <c r="C209" s="101">
        <v>121.45999908447266</v>
      </c>
      <c r="D209" s="101">
        <v>9.140632629394531</v>
      </c>
      <c r="E209" s="101">
        <v>9.555810928344727</v>
      </c>
      <c r="F209" s="101">
        <v>11.02234403357546</v>
      </c>
      <c r="G209" s="101" t="s">
        <v>58</v>
      </c>
      <c r="H209" s="101">
        <v>-12.276804377832661</v>
      </c>
      <c r="I209" s="101">
        <v>28.683194706640002</v>
      </c>
      <c r="J209" s="101" t="s">
        <v>61</v>
      </c>
      <c r="K209" s="101">
        <v>-0.5141027823747124</v>
      </c>
      <c r="L209" s="101">
        <v>0.7680597538512498</v>
      </c>
      <c r="M209" s="101">
        <v>-0.12609952695912682</v>
      </c>
      <c r="N209" s="101">
        <v>-0.06734046628439287</v>
      </c>
      <c r="O209" s="101">
        <v>-0.01993750832958953</v>
      </c>
      <c r="P209" s="101">
        <v>0.022028303091030765</v>
      </c>
      <c r="Q209" s="101">
        <v>-0.002812154590042685</v>
      </c>
      <c r="R209" s="101">
        <v>-0.0010350325663768848</v>
      </c>
      <c r="S209" s="101">
        <v>-0.00020260727348696123</v>
      </c>
      <c r="T209" s="101">
        <v>0.0003223566578769855</v>
      </c>
      <c r="U209" s="101">
        <v>-7.501050836849095E-05</v>
      </c>
      <c r="V209" s="101">
        <v>-3.818349413230527E-05</v>
      </c>
      <c r="W209" s="101">
        <v>-1.0797984416625324E-05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2696</v>
      </c>
      <c r="B211" s="101">
        <v>140.22</v>
      </c>
      <c r="C211" s="101">
        <v>145.52</v>
      </c>
      <c r="D211" s="101">
        <v>8.878322525678925</v>
      </c>
      <c r="E211" s="101">
        <v>9.106326259331784</v>
      </c>
      <c r="F211" s="101">
        <v>24.28630514355225</v>
      </c>
      <c r="G211" s="101" t="s">
        <v>59</v>
      </c>
      <c r="H211" s="101">
        <v>-7.566187754141694</v>
      </c>
      <c r="I211" s="101">
        <v>65.1538122458583</v>
      </c>
      <c r="J211" s="101" t="s">
        <v>73</v>
      </c>
      <c r="K211" s="101">
        <v>4.021121298036188</v>
      </c>
      <c r="M211" s="101" t="s">
        <v>68</v>
      </c>
      <c r="N211" s="101">
        <v>2.259704577738596</v>
      </c>
      <c r="X211" s="101">
        <v>67.5</v>
      </c>
    </row>
    <row r="212" spans="1:24" s="101" customFormat="1" ht="12.75" hidden="1">
      <c r="A212" s="101">
        <v>2450</v>
      </c>
      <c r="B212" s="101">
        <v>125.36000061035156</v>
      </c>
      <c r="C212" s="101">
        <v>130.25999450683594</v>
      </c>
      <c r="D212" s="101">
        <v>9.392621994018555</v>
      </c>
      <c r="E212" s="101">
        <v>9.666313171386719</v>
      </c>
      <c r="F212" s="101">
        <v>26.382355712708897</v>
      </c>
      <c r="G212" s="101" t="s">
        <v>56</v>
      </c>
      <c r="H212" s="101">
        <v>8.999786900919219</v>
      </c>
      <c r="I212" s="101">
        <v>66.85978751127078</v>
      </c>
      <c r="J212" s="101" t="s">
        <v>62</v>
      </c>
      <c r="K212" s="101">
        <v>1.8465253341083927</v>
      </c>
      <c r="L212" s="101">
        <v>0.6392462205425455</v>
      </c>
      <c r="M212" s="101">
        <v>0.4371408659714329</v>
      </c>
      <c r="N212" s="101">
        <v>0.07627422972880461</v>
      </c>
      <c r="O212" s="101">
        <v>0.07415966986550006</v>
      </c>
      <c r="P212" s="101">
        <v>0.01833786103476736</v>
      </c>
      <c r="Q212" s="101">
        <v>0.009027024952268349</v>
      </c>
      <c r="R212" s="101">
        <v>0.0011740344013442291</v>
      </c>
      <c r="S212" s="101">
        <v>0.0009729278491151677</v>
      </c>
      <c r="T212" s="101">
        <v>0.00026976991107881043</v>
      </c>
      <c r="U212" s="101">
        <v>0.0001974171653138172</v>
      </c>
      <c r="V212" s="101">
        <v>4.354286180138255E-05</v>
      </c>
      <c r="W212" s="101">
        <v>6.065553760408869E-05</v>
      </c>
      <c r="X212" s="101">
        <v>67.5</v>
      </c>
    </row>
    <row r="213" spans="1:24" s="101" customFormat="1" ht="12.75" hidden="1">
      <c r="A213" s="101">
        <v>2459</v>
      </c>
      <c r="B213" s="101">
        <v>62.41999816894531</v>
      </c>
      <c r="C213" s="101">
        <v>78.31999969482422</v>
      </c>
      <c r="D213" s="101">
        <v>9.8071928024292</v>
      </c>
      <c r="E213" s="101">
        <v>10.103952407836914</v>
      </c>
      <c r="F213" s="101">
        <v>11.810646506857253</v>
      </c>
      <c r="G213" s="101" t="s">
        <v>57</v>
      </c>
      <c r="H213" s="101">
        <v>33.67021252348104</v>
      </c>
      <c r="I213" s="101">
        <v>28.590210692426357</v>
      </c>
      <c r="J213" s="101" t="s">
        <v>60</v>
      </c>
      <c r="K213" s="101">
        <v>-1.5897053756348527</v>
      </c>
      <c r="L213" s="101">
        <v>0.0034789572742144337</v>
      </c>
      <c r="M213" s="101">
        <v>0.37378952651424974</v>
      </c>
      <c r="N213" s="101">
        <v>-0.000789493785512818</v>
      </c>
      <c r="O213" s="101">
        <v>-0.06424867162698639</v>
      </c>
      <c r="P213" s="101">
        <v>0.0003982736792304666</v>
      </c>
      <c r="Q213" s="101">
        <v>0.0075932554118800484</v>
      </c>
      <c r="R213" s="101">
        <v>-6.34686331271841E-05</v>
      </c>
      <c r="S213" s="101">
        <v>-0.0008737795575955076</v>
      </c>
      <c r="T213" s="101">
        <v>2.8372125516785773E-05</v>
      </c>
      <c r="U213" s="101">
        <v>0.0001570555709377386</v>
      </c>
      <c r="V213" s="101">
        <v>-5.022217420111487E-06</v>
      </c>
      <c r="W213" s="101">
        <v>-5.533057408966124E-05</v>
      </c>
      <c r="X213" s="101">
        <v>67.5</v>
      </c>
    </row>
    <row r="214" spans="1:24" s="101" customFormat="1" ht="12.75" hidden="1">
      <c r="A214" s="101">
        <v>2457</v>
      </c>
      <c r="B214" s="101">
        <v>112.73999786376953</v>
      </c>
      <c r="C214" s="101">
        <v>121.54000091552734</v>
      </c>
      <c r="D214" s="101">
        <v>9.009747505187988</v>
      </c>
      <c r="E214" s="101">
        <v>9.382221221923828</v>
      </c>
      <c r="F214" s="101">
        <v>11.230537781300434</v>
      </c>
      <c r="G214" s="101" t="s">
        <v>58</v>
      </c>
      <c r="H214" s="101">
        <v>-15.585137476477286</v>
      </c>
      <c r="I214" s="101">
        <v>29.654860387292253</v>
      </c>
      <c r="J214" s="101" t="s">
        <v>61</v>
      </c>
      <c r="K214" s="101">
        <v>-0.9394107877716561</v>
      </c>
      <c r="L214" s="101">
        <v>0.6392367537416892</v>
      </c>
      <c r="M214" s="101">
        <v>-0.22665728880957545</v>
      </c>
      <c r="N214" s="101">
        <v>-0.07627014370174674</v>
      </c>
      <c r="O214" s="101">
        <v>-0.037037343705071946</v>
      </c>
      <c r="P214" s="101">
        <v>0.018333535540284402</v>
      </c>
      <c r="Q214" s="101">
        <v>-0.004881562428037743</v>
      </c>
      <c r="R214" s="101">
        <v>-0.0011723175799025916</v>
      </c>
      <c r="S214" s="101">
        <v>-0.0004278993857346205</v>
      </c>
      <c r="T214" s="101">
        <v>0.00026827379189389526</v>
      </c>
      <c r="U214" s="101">
        <v>-0.00011961222679126073</v>
      </c>
      <c r="V214" s="101">
        <v>-4.3252261744785424E-05</v>
      </c>
      <c r="W214" s="101">
        <v>-2.4851998168145852E-05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2696</v>
      </c>
      <c r="B216" s="101">
        <v>140.72</v>
      </c>
      <c r="C216" s="101">
        <v>158.42</v>
      </c>
      <c r="D216" s="101">
        <v>9.120264426975824</v>
      </c>
      <c r="E216" s="101">
        <v>9.168867915098694</v>
      </c>
      <c r="F216" s="101">
        <v>28.390540358799186</v>
      </c>
      <c r="G216" s="101" t="s">
        <v>59</v>
      </c>
      <c r="H216" s="101">
        <v>0.9254742753732188</v>
      </c>
      <c r="I216" s="101">
        <v>74.14547427537322</v>
      </c>
      <c r="J216" s="101" t="s">
        <v>73</v>
      </c>
      <c r="K216" s="101">
        <v>3.792109907105062</v>
      </c>
      <c r="M216" s="101" t="s">
        <v>68</v>
      </c>
      <c r="N216" s="101">
        <v>2.2185188855033116</v>
      </c>
      <c r="X216" s="101">
        <v>67.5</v>
      </c>
    </row>
    <row r="217" spans="1:24" s="101" customFormat="1" ht="12.75" hidden="1">
      <c r="A217" s="101">
        <v>2450</v>
      </c>
      <c r="B217" s="101">
        <v>130.5399932861328</v>
      </c>
      <c r="C217" s="101">
        <v>147.13999938964844</v>
      </c>
      <c r="D217" s="101">
        <v>9.162452697753906</v>
      </c>
      <c r="E217" s="101">
        <v>9.176977157592773</v>
      </c>
      <c r="F217" s="101">
        <v>29.61793053436027</v>
      </c>
      <c r="G217" s="101" t="s">
        <v>56</v>
      </c>
      <c r="H217" s="101">
        <v>13.921897476866775</v>
      </c>
      <c r="I217" s="101">
        <v>76.96189076299959</v>
      </c>
      <c r="J217" s="101" t="s">
        <v>62</v>
      </c>
      <c r="K217" s="101">
        <v>1.745442598807248</v>
      </c>
      <c r="L217" s="101">
        <v>0.7417751604625761</v>
      </c>
      <c r="M217" s="101">
        <v>0.413211066438771</v>
      </c>
      <c r="N217" s="101">
        <v>0.13827918242501344</v>
      </c>
      <c r="O217" s="101">
        <v>0.07009999039183294</v>
      </c>
      <c r="P217" s="101">
        <v>0.021279021578274812</v>
      </c>
      <c r="Q217" s="101">
        <v>0.008532941747706144</v>
      </c>
      <c r="R217" s="101">
        <v>0.0021284614434323385</v>
      </c>
      <c r="S217" s="101">
        <v>0.0009196593111434889</v>
      </c>
      <c r="T217" s="101">
        <v>0.0003130472924852039</v>
      </c>
      <c r="U217" s="101">
        <v>0.00018661708715050026</v>
      </c>
      <c r="V217" s="101">
        <v>7.896380639604497E-05</v>
      </c>
      <c r="W217" s="101">
        <v>5.733113562733468E-05</v>
      </c>
      <c r="X217" s="101">
        <v>67.5</v>
      </c>
    </row>
    <row r="218" spans="1:24" s="101" customFormat="1" ht="12.75" hidden="1">
      <c r="A218" s="101">
        <v>2459</v>
      </c>
      <c r="B218" s="101">
        <v>73.4000015258789</v>
      </c>
      <c r="C218" s="101">
        <v>97.69999694824219</v>
      </c>
      <c r="D218" s="101">
        <v>9.647955894470215</v>
      </c>
      <c r="E218" s="101">
        <v>10.190683364868164</v>
      </c>
      <c r="F218" s="101">
        <v>16.91184815821639</v>
      </c>
      <c r="G218" s="101" t="s">
        <v>57</v>
      </c>
      <c r="H218" s="101">
        <v>35.73369526590386</v>
      </c>
      <c r="I218" s="101">
        <v>41.63369679178277</v>
      </c>
      <c r="J218" s="101" t="s">
        <v>60</v>
      </c>
      <c r="K218" s="101">
        <v>-1.343144022742929</v>
      </c>
      <c r="L218" s="101">
        <v>0.004037573714934792</v>
      </c>
      <c r="M218" s="101">
        <v>0.31495183571552277</v>
      </c>
      <c r="N218" s="101">
        <v>-0.0014306284641695311</v>
      </c>
      <c r="O218" s="101">
        <v>-0.0544228824166266</v>
      </c>
      <c r="P218" s="101">
        <v>0.0004620994238150576</v>
      </c>
      <c r="Q218" s="101">
        <v>0.00635656561058971</v>
      </c>
      <c r="R218" s="101">
        <v>-0.00011500202864079786</v>
      </c>
      <c r="S218" s="101">
        <v>-0.0007514795046353477</v>
      </c>
      <c r="T218" s="101">
        <v>3.291059604859315E-05</v>
      </c>
      <c r="U218" s="101">
        <v>0.00012867912394514961</v>
      </c>
      <c r="V218" s="101">
        <v>-9.086198077761925E-06</v>
      </c>
      <c r="W218" s="101">
        <v>-4.791886760922092E-05</v>
      </c>
      <c r="X218" s="101">
        <v>67.5</v>
      </c>
    </row>
    <row r="219" spans="1:24" s="101" customFormat="1" ht="12.75" hidden="1">
      <c r="A219" s="101">
        <v>2457</v>
      </c>
      <c r="B219" s="101">
        <v>133.9600067138672</v>
      </c>
      <c r="C219" s="101">
        <v>139.66000366210938</v>
      </c>
      <c r="D219" s="101">
        <v>9.037660598754883</v>
      </c>
      <c r="E219" s="101">
        <v>9.492534637451172</v>
      </c>
      <c r="F219" s="101">
        <v>19.45718746616527</v>
      </c>
      <c r="G219" s="101" t="s">
        <v>58</v>
      </c>
      <c r="H219" s="101">
        <v>-15.195217034633998</v>
      </c>
      <c r="I219" s="101">
        <v>51.26478967923319</v>
      </c>
      <c r="J219" s="101" t="s">
        <v>61</v>
      </c>
      <c r="K219" s="101">
        <v>-1.1146900914159694</v>
      </c>
      <c r="L219" s="101">
        <v>0.741764171875251</v>
      </c>
      <c r="M219" s="101">
        <v>-0.2674859372133211</v>
      </c>
      <c r="N219" s="101">
        <v>-0.13827178162708273</v>
      </c>
      <c r="O219" s="101">
        <v>-0.04418323802530895</v>
      </c>
      <c r="P219" s="101">
        <v>0.02127400346552559</v>
      </c>
      <c r="Q219" s="101">
        <v>-0.005692553777349377</v>
      </c>
      <c r="R219" s="101">
        <v>-0.00212535235892465</v>
      </c>
      <c r="S219" s="101">
        <v>-0.0005301431907380579</v>
      </c>
      <c r="T219" s="101">
        <v>0.00031131254391695033</v>
      </c>
      <c r="U219" s="101">
        <v>-0.00013515776069928886</v>
      </c>
      <c r="V219" s="101">
        <v>-7.843929962106845E-05</v>
      </c>
      <c r="W219" s="101">
        <v>-3.147445375808452E-05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2696</v>
      </c>
      <c r="B221" s="101">
        <v>140.06</v>
      </c>
      <c r="C221" s="101">
        <v>151.36</v>
      </c>
      <c r="D221" s="101">
        <v>9.05309156303112</v>
      </c>
      <c r="E221" s="101">
        <v>9.17586202441846</v>
      </c>
      <c r="F221" s="101">
        <v>26.221210693857802</v>
      </c>
      <c r="G221" s="101" t="s">
        <v>59</v>
      </c>
      <c r="H221" s="101">
        <v>-3.5738017239006865</v>
      </c>
      <c r="I221" s="101">
        <v>68.98619827609932</v>
      </c>
      <c r="J221" s="101" t="s">
        <v>73</v>
      </c>
      <c r="K221" s="101">
        <v>3.6941303082256023</v>
      </c>
      <c r="M221" s="101" t="s">
        <v>68</v>
      </c>
      <c r="N221" s="101">
        <v>2.114823778606126</v>
      </c>
      <c r="X221" s="101">
        <v>67.5</v>
      </c>
    </row>
    <row r="222" spans="1:24" s="101" customFormat="1" ht="12.75" hidden="1">
      <c r="A222" s="101">
        <v>2450</v>
      </c>
      <c r="B222" s="101">
        <v>126.77999877929688</v>
      </c>
      <c r="C222" s="101">
        <v>140.3800048828125</v>
      </c>
      <c r="D222" s="101">
        <v>9.526679039001465</v>
      </c>
      <c r="E222" s="101">
        <v>9.459766387939453</v>
      </c>
      <c r="F222" s="101">
        <v>28.09029265072783</v>
      </c>
      <c r="G222" s="101" t="s">
        <v>56</v>
      </c>
      <c r="H222" s="101">
        <v>10.910592707449666</v>
      </c>
      <c r="I222" s="101">
        <v>70.19059148674654</v>
      </c>
      <c r="J222" s="101" t="s">
        <v>62</v>
      </c>
      <c r="K222" s="101">
        <v>1.744191469599094</v>
      </c>
      <c r="L222" s="101">
        <v>0.6876226835766791</v>
      </c>
      <c r="M222" s="101">
        <v>0.4129147123468438</v>
      </c>
      <c r="N222" s="101">
        <v>0.05685416095742249</v>
      </c>
      <c r="O222" s="101">
        <v>0.0700498132602356</v>
      </c>
      <c r="P222" s="101">
        <v>0.01972559885523675</v>
      </c>
      <c r="Q222" s="101">
        <v>0.00852678062237886</v>
      </c>
      <c r="R222" s="101">
        <v>0.0008751266487791221</v>
      </c>
      <c r="S222" s="101">
        <v>0.000919016973673367</v>
      </c>
      <c r="T222" s="101">
        <v>0.00029019881846348755</v>
      </c>
      <c r="U222" s="101">
        <v>0.0001864872980907604</v>
      </c>
      <c r="V222" s="101">
        <v>3.24526309241959E-05</v>
      </c>
      <c r="W222" s="101">
        <v>5.729615350059446E-05</v>
      </c>
      <c r="X222" s="101">
        <v>67.5</v>
      </c>
    </row>
    <row r="223" spans="1:24" s="101" customFormat="1" ht="12.75" hidden="1">
      <c r="A223" s="101">
        <v>2459</v>
      </c>
      <c r="B223" s="101">
        <v>81.16000366210938</v>
      </c>
      <c r="C223" s="101">
        <v>80.45999908447266</v>
      </c>
      <c r="D223" s="101">
        <v>9.965359687805176</v>
      </c>
      <c r="E223" s="101">
        <v>10.481677055358887</v>
      </c>
      <c r="F223" s="101">
        <v>17.653890180362957</v>
      </c>
      <c r="G223" s="101" t="s">
        <v>57</v>
      </c>
      <c r="H223" s="101">
        <v>28.42995742535669</v>
      </c>
      <c r="I223" s="101">
        <v>42.089961087466065</v>
      </c>
      <c r="J223" s="101" t="s">
        <v>60</v>
      </c>
      <c r="K223" s="101">
        <v>-1.2357300729147238</v>
      </c>
      <c r="L223" s="101">
        <v>0.0037421289671102694</v>
      </c>
      <c r="M223" s="101">
        <v>0.28921169006570263</v>
      </c>
      <c r="N223" s="101">
        <v>-0.000588482466570582</v>
      </c>
      <c r="O223" s="101">
        <v>-0.05015952693301327</v>
      </c>
      <c r="P223" s="101">
        <v>0.00042834514348286855</v>
      </c>
      <c r="Q223" s="101">
        <v>0.005810449046975411</v>
      </c>
      <c r="R223" s="101">
        <v>-4.7302298952686955E-05</v>
      </c>
      <c r="S223" s="101">
        <v>-0.0006998663158052024</v>
      </c>
      <c r="T223" s="101">
        <v>3.051024196289366E-05</v>
      </c>
      <c r="U223" s="101">
        <v>0.00011583192649528743</v>
      </c>
      <c r="V223" s="101">
        <v>-3.7437621315948446E-06</v>
      </c>
      <c r="W223" s="101">
        <v>-4.4841102499443496E-05</v>
      </c>
      <c r="X223" s="101">
        <v>67.5</v>
      </c>
    </row>
    <row r="224" spans="1:24" s="101" customFormat="1" ht="12.75" hidden="1">
      <c r="A224" s="101">
        <v>2457</v>
      </c>
      <c r="B224" s="101">
        <v>128.72000122070312</v>
      </c>
      <c r="C224" s="101">
        <v>129.32000732421875</v>
      </c>
      <c r="D224" s="101">
        <v>8.973657608032227</v>
      </c>
      <c r="E224" s="101">
        <v>9.546113967895508</v>
      </c>
      <c r="F224" s="101">
        <v>15.078394177731928</v>
      </c>
      <c r="G224" s="101" t="s">
        <v>58</v>
      </c>
      <c r="H224" s="101">
        <v>-21.217682886650266</v>
      </c>
      <c r="I224" s="101">
        <v>40.00231833405286</v>
      </c>
      <c r="J224" s="101" t="s">
        <v>61</v>
      </c>
      <c r="K224" s="101">
        <v>-1.2309244775843964</v>
      </c>
      <c r="L224" s="101">
        <v>0.6876125009334744</v>
      </c>
      <c r="M224" s="101">
        <v>-0.29471199161523226</v>
      </c>
      <c r="N224" s="101">
        <v>-0.0568511152622272</v>
      </c>
      <c r="O224" s="101">
        <v>-0.04889783426339244</v>
      </c>
      <c r="P224" s="101">
        <v>0.019720947508569966</v>
      </c>
      <c r="Q224" s="101">
        <v>-0.006240566453029578</v>
      </c>
      <c r="R224" s="101">
        <v>-0.00087384732300166</v>
      </c>
      <c r="S224" s="101">
        <v>-0.0005956335600862386</v>
      </c>
      <c r="T224" s="101">
        <v>0.0002885905046479698</v>
      </c>
      <c r="U224" s="101">
        <v>-0.00014615223964613904</v>
      </c>
      <c r="V224" s="101">
        <v>-3.223596592323724E-05</v>
      </c>
      <c r="W224" s="101">
        <v>-3.566685762158036E-05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11.02234403357546</v>
      </c>
      <c r="G225" s="102"/>
      <c r="H225" s="102"/>
      <c r="I225" s="115"/>
      <c r="J225" s="115" t="s">
        <v>158</v>
      </c>
      <c r="K225" s="102">
        <f>AVERAGE(K223,K218,K213,K208,K203,K198)</f>
        <v>-1.5597793741403707</v>
      </c>
      <c r="L225" s="102">
        <f>AVERAGE(L223,L218,L213,L208,L203,L198)</f>
        <v>0.004041829451277727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29.61793053436027</v>
      </c>
      <c r="G226" s="102"/>
      <c r="H226" s="102"/>
      <c r="I226" s="115"/>
      <c r="J226" s="115" t="s">
        <v>159</v>
      </c>
      <c r="K226" s="102">
        <f>AVERAGE(K224,K219,K214,K209,K204,K199)</f>
        <v>-0.7910758124380929</v>
      </c>
      <c r="L226" s="102">
        <f>AVERAGE(L224,L219,L214,L209,L204,L199)</f>
        <v>0.7426689490490938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0.9748621088377316</v>
      </c>
      <c r="L227" s="102">
        <f>ABS(L225/$H$33)</f>
        <v>0.011227304031327021</v>
      </c>
      <c r="M227" s="115" t="s">
        <v>111</v>
      </c>
      <c r="N227" s="102">
        <f>K227+L227+L228+K228</f>
        <v>1.899732399455477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0.4494748934307346</v>
      </c>
      <c r="L228" s="102">
        <f>ABS(L226/$H$34)</f>
        <v>0.4641680931556836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2696</v>
      </c>
      <c r="B231" s="101">
        <v>134.6</v>
      </c>
      <c r="C231" s="101">
        <v>138.5</v>
      </c>
      <c r="D231" s="101">
        <v>9.20680339946951</v>
      </c>
      <c r="E231" s="101">
        <v>9.591547072736505</v>
      </c>
      <c r="F231" s="101">
        <v>18.593949001334398</v>
      </c>
      <c r="G231" s="101" t="s">
        <v>59</v>
      </c>
      <c r="H231" s="101">
        <v>-19.008360504940555</v>
      </c>
      <c r="I231" s="101">
        <v>48.09163949505944</v>
      </c>
      <c r="J231" s="101" t="s">
        <v>73</v>
      </c>
      <c r="K231" s="101">
        <v>3.1115662662942865</v>
      </c>
      <c r="M231" s="101" t="s">
        <v>68</v>
      </c>
      <c r="N231" s="101">
        <v>1.7179943498010053</v>
      </c>
      <c r="X231" s="101">
        <v>67.5</v>
      </c>
    </row>
    <row r="232" spans="1:24" s="101" customFormat="1" ht="12.75" hidden="1">
      <c r="A232" s="101">
        <v>2450</v>
      </c>
      <c r="B232" s="101">
        <v>137.75999450683594</v>
      </c>
      <c r="C232" s="101">
        <v>150.55999755859375</v>
      </c>
      <c r="D232" s="101">
        <v>9.375871658325195</v>
      </c>
      <c r="E232" s="101">
        <v>9.599004745483398</v>
      </c>
      <c r="F232" s="101">
        <v>28.121608253778145</v>
      </c>
      <c r="G232" s="101" t="s">
        <v>56</v>
      </c>
      <c r="H232" s="101">
        <v>1.1720277347267682</v>
      </c>
      <c r="I232" s="101">
        <v>71.4320222415627</v>
      </c>
      <c r="J232" s="101" t="s">
        <v>62</v>
      </c>
      <c r="K232" s="101">
        <v>1.6470251216507712</v>
      </c>
      <c r="L232" s="101">
        <v>0.4839859559797919</v>
      </c>
      <c r="M232" s="101">
        <v>0.38991029567261976</v>
      </c>
      <c r="N232" s="101">
        <v>0.08925395285888083</v>
      </c>
      <c r="O232" s="101">
        <v>0.06614749536746103</v>
      </c>
      <c r="P232" s="101">
        <v>0.01388395846632156</v>
      </c>
      <c r="Q232" s="101">
        <v>0.008051607288819835</v>
      </c>
      <c r="R232" s="101">
        <v>0.0013738102455839488</v>
      </c>
      <c r="S232" s="101">
        <v>0.0008678226824037074</v>
      </c>
      <c r="T232" s="101">
        <v>0.00020433683021211493</v>
      </c>
      <c r="U232" s="101">
        <v>0.0001760978671832803</v>
      </c>
      <c r="V232" s="101">
        <v>5.09747839544285E-05</v>
      </c>
      <c r="W232" s="101">
        <v>5.411273423409229E-05</v>
      </c>
      <c r="X232" s="101">
        <v>67.5</v>
      </c>
    </row>
    <row r="233" spans="1:24" s="101" customFormat="1" ht="12.75" hidden="1">
      <c r="A233" s="101">
        <v>2457</v>
      </c>
      <c r="B233" s="101">
        <v>116.5</v>
      </c>
      <c r="C233" s="101">
        <v>118</v>
      </c>
      <c r="D233" s="101">
        <v>9.292677879333496</v>
      </c>
      <c r="E233" s="101">
        <v>9.789838790893555</v>
      </c>
      <c r="F233" s="101">
        <v>26.18698311689647</v>
      </c>
      <c r="G233" s="101" t="s">
        <v>57</v>
      </c>
      <c r="H233" s="101">
        <v>18.053456265900877</v>
      </c>
      <c r="I233" s="101">
        <v>67.05345626590088</v>
      </c>
      <c r="J233" s="101" t="s">
        <v>60</v>
      </c>
      <c r="K233" s="101">
        <v>-1.4222543933012386</v>
      </c>
      <c r="L233" s="101">
        <v>-0.0026329381995245367</v>
      </c>
      <c r="M233" s="101">
        <v>0.33891264649942443</v>
      </c>
      <c r="N233" s="101">
        <v>-0.0009235783733230232</v>
      </c>
      <c r="O233" s="101">
        <v>-0.0567569604720333</v>
      </c>
      <c r="P233" s="101">
        <v>-0.0003010929595849038</v>
      </c>
      <c r="Q233" s="101">
        <v>0.007100593551274515</v>
      </c>
      <c r="R233" s="101">
        <v>-7.428228867197069E-05</v>
      </c>
      <c r="S233" s="101">
        <v>-0.000712831775568483</v>
      </c>
      <c r="T233" s="101">
        <v>-2.1429917307795296E-05</v>
      </c>
      <c r="U233" s="101">
        <v>0.00016138805701273768</v>
      </c>
      <c r="V233" s="101">
        <v>-5.87357746155166E-06</v>
      </c>
      <c r="W233" s="101">
        <v>-4.33953229003626E-05</v>
      </c>
      <c r="X233" s="101">
        <v>67.5</v>
      </c>
    </row>
    <row r="234" spans="1:24" s="101" customFormat="1" ht="12.75" hidden="1">
      <c r="A234" s="101">
        <v>2459</v>
      </c>
      <c r="B234" s="101">
        <v>72.26000213623047</v>
      </c>
      <c r="C234" s="101">
        <v>90.76000213623047</v>
      </c>
      <c r="D234" s="101">
        <v>9.947304725646973</v>
      </c>
      <c r="E234" s="101">
        <v>10.455931663513184</v>
      </c>
      <c r="F234" s="101">
        <v>11.468796914870136</v>
      </c>
      <c r="G234" s="101" t="s">
        <v>58</v>
      </c>
      <c r="H234" s="101">
        <v>22.622984125120595</v>
      </c>
      <c r="I234" s="101">
        <v>27.382986261351068</v>
      </c>
      <c r="J234" s="101" t="s">
        <v>61</v>
      </c>
      <c r="K234" s="101">
        <v>0.8305926751928787</v>
      </c>
      <c r="L234" s="101">
        <v>-0.4839787941863884</v>
      </c>
      <c r="M234" s="101">
        <v>0.19279070702257914</v>
      </c>
      <c r="N234" s="101">
        <v>-0.08924917424785313</v>
      </c>
      <c r="O234" s="101">
        <v>0.03397261516816638</v>
      </c>
      <c r="P234" s="101">
        <v>-0.013880693272464113</v>
      </c>
      <c r="Q234" s="101">
        <v>0.0037960441452880187</v>
      </c>
      <c r="R234" s="101">
        <v>-0.0013718005439790012</v>
      </c>
      <c r="S234" s="101">
        <v>0.0004949616831980532</v>
      </c>
      <c r="T234" s="101">
        <v>-0.00020320998702159237</v>
      </c>
      <c r="U234" s="101">
        <v>7.045817113829705E-05</v>
      </c>
      <c r="V234" s="101">
        <v>-5.063526130083475E-05</v>
      </c>
      <c r="W234" s="101">
        <v>3.232698496090795E-05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2696</v>
      </c>
      <c r="B236" s="101">
        <v>135.94</v>
      </c>
      <c r="C236" s="101">
        <v>140.04</v>
      </c>
      <c r="D236" s="101">
        <v>9.196718942647113</v>
      </c>
      <c r="E236" s="101">
        <v>9.602333472728215</v>
      </c>
      <c r="F236" s="101">
        <v>18.661099281474844</v>
      </c>
      <c r="G236" s="101" t="s">
        <v>59</v>
      </c>
      <c r="H236" s="101">
        <v>-20.119038862182094</v>
      </c>
      <c r="I236" s="101">
        <v>48.32096113781791</v>
      </c>
      <c r="J236" s="101" t="s">
        <v>73</v>
      </c>
      <c r="K236" s="101">
        <v>3.5657434943387654</v>
      </c>
      <c r="M236" s="101" t="s">
        <v>68</v>
      </c>
      <c r="N236" s="101">
        <v>1.976495239234058</v>
      </c>
      <c r="X236" s="101">
        <v>67.5</v>
      </c>
    </row>
    <row r="237" spans="1:24" s="101" customFormat="1" ht="12.75" hidden="1">
      <c r="A237" s="101">
        <v>2450</v>
      </c>
      <c r="B237" s="101">
        <v>135.82000732421875</v>
      </c>
      <c r="C237" s="101">
        <v>155.72000122070312</v>
      </c>
      <c r="D237" s="101">
        <v>9.28281307220459</v>
      </c>
      <c r="E237" s="101">
        <v>9.252885818481445</v>
      </c>
      <c r="F237" s="101">
        <v>27.916234806058284</v>
      </c>
      <c r="G237" s="101" t="s">
        <v>56</v>
      </c>
      <c r="H237" s="101">
        <v>3.295373248751133</v>
      </c>
      <c r="I237" s="101">
        <v>71.61538057296988</v>
      </c>
      <c r="J237" s="101" t="s">
        <v>62</v>
      </c>
      <c r="K237" s="101">
        <v>1.7597314738741299</v>
      </c>
      <c r="L237" s="101">
        <v>0.5275609690240758</v>
      </c>
      <c r="M237" s="101">
        <v>0.41659203896428704</v>
      </c>
      <c r="N237" s="101">
        <v>0.10916732478541692</v>
      </c>
      <c r="O237" s="101">
        <v>0.07067396005494636</v>
      </c>
      <c r="P237" s="101">
        <v>0.015134000562889424</v>
      </c>
      <c r="Q237" s="101">
        <v>0.008602579237827607</v>
      </c>
      <c r="R237" s="101">
        <v>0.0016803295560031061</v>
      </c>
      <c r="S237" s="101">
        <v>0.0009272045748905336</v>
      </c>
      <c r="T237" s="101">
        <v>0.00022273679177471292</v>
      </c>
      <c r="U237" s="101">
        <v>0.00018814592802530926</v>
      </c>
      <c r="V237" s="101">
        <v>6.234877062201459E-05</v>
      </c>
      <c r="W237" s="101">
        <v>5.781515873514676E-05</v>
      </c>
      <c r="X237" s="101">
        <v>67.5</v>
      </c>
    </row>
    <row r="238" spans="1:24" s="101" customFormat="1" ht="12.75" hidden="1">
      <c r="A238" s="101">
        <v>2457</v>
      </c>
      <c r="B238" s="101">
        <v>113.68000030517578</v>
      </c>
      <c r="C238" s="101">
        <v>118.77999877929688</v>
      </c>
      <c r="D238" s="101">
        <v>9.353333473205566</v>
      </c>
      <c r="E238" s="101">
        <v>9.912581443786621</v>
      </c>
      <c r="F238" s="101">
        <v>26.25270446594017</v>
      </c>
      <c r="G238" s="101" t="s">
        <v>57</v>
      </c>
      <c r="H238" s="101">
        <v>20.59789717763151</v>
      </c>
      <c r="I238" s="101">
        <v>66.77789748280729</v>
      </c>
      <c r="J238" s="101" t="s">
        <v>60</v>
      </c>
      <c r="K238" s="101">
        <v>-1.5629243038269032</v>
      </c>
      <c r="L238" s="101">
        <v>-0.0028698342520044077</v>
      </c>
      <c r="M238" s="101">
        <v>0.3721532066690773</v>
      </c>
      <c r="N238" s="101">
        <v>-0.0011295518856066374</v>
      </c>
      <c r="O238" s="101">
        <v>-0.0624156719554838</v>
      </c>
      <c r="P238" s="101">
        <v>-0.00032818908614601545</v>
      </c>
      <c r="Q238" s="101">
        <v>0.007783755300321592</v>
      </c>
      <c r="R238" s="101">
        <v>-9.084358188219837E-05</v>
      </c>
      <c r="S238" s="101">
        <v>-0.0007876267051067902</v>
      </c>
      <c r="T238" s="101">
        <v>-2.335929072670641E-05</v>
      </c>
      <c r="U238" s="101">
        <v>0.00017605019129858317</v>
      </c>
      <c r="V238" s="101">
        <v>-7.181670036647112E-06</v>
      </c>
      <c r="W238" s="101">
        <v>-4.806787778600909E-05</v>
      </c>
      <c r="X238" s="101">
        <v>67.5</v>
      </c>
    </row>
    <row r="239" spans="1:24" s="101" customFormat="1" ht="12.75" hidden="1">
      <c r="A239" s="101">
        <v>2459</v>
      </c>
      <c r="B239" s="101">
        <v>71.16000366210938</v>
      </c>
      <c r="C239" s="101">
        <v>91.55999755859375</v>
      </c>
      <c r="D239" s="101">
        <v>9.642614364624023</v>
      </c>
      <c r="E239" s="101">
        <v>10.040194511413574</v>
      </c>
      <c r="F239" s="101">
        <v>11.296154797383885</v>
      </c>
      <c r="G239" s="101" t="s">
        <v>58</v>
      </c>
      <c r="H239" s="101">
        <v>24.16172367912145</v>
      </c>
      <c r="I239" s="101">
        <v>27.821727341230822</v>
      </c>
      <c r="J239" s="101" t="s">
        <v>61</v>
      </c>
      <c r="K239" s="101">
        <v>0.8086547351313829</v>
      </c>
      <c r="L239" s="101">
        <v>-0.5275531632821359</v>
      </c>
      <c r="M239" s="101">
        <v>0.18721890314373998</v>
      </c>
      <c r="N239" s="101">
        <v>-0.10916148090486143</v>
      </c>
      <c r="O239" s="101">
        <v>0.03315256436828964</v>
      </c>
      <c r="P239" s="101">
        <v>-0.015130441664448267</v>
      </c>
      <c r="Q239" s="101">
        <v>0.0036629937165955032</v>
      </c>
      <c r="R239" s="101">
        <v>-0.001677872122781831</v>
      </c>
      <c r="S239" s="101">
        <v>0.0004892366473400745</v>
      </c>
      <c r="T239" s="101">
        <v>-0.00022150851438903433</v>
      </c>
      <c r="U239" s="101">
        <v>6.637183420877505E-05</v>
      </c>
      <c r="V239" s="101">
        <v>-6.193377764646134E-05</v>
      </c>
      <c r="W239" s="101">
        <v>3.212587282424418E-05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2696</v>
      </c>
      <c r="B241" s="101">
        <v>139.6</v>
      </c>
      <c r="C241" s="101">
        <v>137.6</v>
      </c>
      <c r="D241" s="101">
        <v>8.983327612720826</v>
      </c>
      <c r="E241" s="101">
        <v>9.443498655250902</v>
      </c>
      <c r="F241" s="101">
        <v>17.17027727220747</v>
      </c>
      <c r="G241" s="101" t="s">
        <v>59</v>
      </c>
      <c r="H241" s="101">
        <v>-26.576246042788327</v>
      </c>
      <c r="I241" s="101">
        <v>45.52375395721167</v>
      </c>
      <c r="J241" s="101" t="s">
        <v>73</v>
      </c>
      <c r="K241" s="101">
        <v>4.469715612118171</v>
      </c>
      <c r="M241" s="101" t="s">
        <v>68</v>
      </c>
      <c r="N241" s="101">
        <v>2.55033457008371</v>
      </c>
      <c r="X241" s="101">
        <v>67.5</v>
      </c>
    </row>
    <row r="242" spans="1:24" s="101" customFormat="1" ht="12.75" hidden="1">
      <c r="A242" s="101">
        <v>2450</v>
      </c>
      <c r="B242" s="101">
        <v>135.94000244140625</v>
      </c>
      <c r="C242" s="101">
        <v>139.33999633789062</v>
      </c>
      <c r="D242" s="101">
        <v>9.32768726348877</v>
      </c>
      <c r="E242" s="101">
        <v>9.517037391662598</v>
      </c>
      <c r="F242" s="101">
        <v>27.298832964244177</v>
      </c>
      <c r="G242" s="101" t="s">
        <v>56</v>
      </c>
      <c r="H242" s="101">
        <v>1.2549553743246804</v>
      </c>
      <c r="I242" s="101">
        <v>69.69495781573093</v>
      </c>
      <c r="J242" s="101" t="s">
        <v>62</v>
      </c>
      <c r="K242" s="101">
        <v>1.9239352086853827</v>
      </c>
      <c r="L242" s="101">
        <v>0.7411957067581629</v>
      </c>
      <c r="M242" s="101">
        <v>0.45546477483658054</v>
      </c>
      <c r="N242" s="101">
        <v>0.06968767571941209</v>
      </c>
      <c r="O242" s="101">
        <v>0.07726862175501155</v>
      </c>
      <c r="P242" s="101">
        <v>0.021262459154704566</v>
      </c>
      <c r="Q242" s="101">
        <v>0.009405308599692665</v>
      </c>
      <c r="R242" s="101">
        <v>0.001072635440752475</v>
      </c>
      <c r="S242" s="101">
        <v>0.0010137321591761031</v>
      </c>
      <c r="T242" s="101">
        <v>0.0003129114041125289</v>
      </c>
      <c r="U242" s="101">
        <v>0.00020571381633293097</v>
      </c>
      <c r="V242" s="101">
        <v>3.9798157572122235E-05</v>
      </c>
      <c r="W242" s="101">
        <v>6.321144706680372E-05</v>
      </c>
      <c r="X242" s="101">
        <v>67.5</v>
      </c>
    </row>
    <row r="243" spans="1:24" s="101" customFormat="1" ht="12.75" hidden="1">
      <c r="A243" s="101">
        <v>2457</v>
      </c>
      <c r="B243" s="101">
        <v>108.45999908447266</v>
      </c>
      <c r="C243" s="101">
        <v>121.45999908447266</v>
      </c>
      <c r="D243" s="101">
        <v>9.140632629394531</v>
      </c>
      <c r="E243" s="101">
        <v>9.555810928344727</v>
      </c>
      <c r="F243" s="101">
        <v>22.096513897027503</v>
      </c>
      <c r="G243" s="101" t="s">
        <v>57</v>
      </c>
      <c r="H243" s="101">
        <v>16.54125550491281</v>
      </c>
      <c r="I243" s="101">
        <v>57.50125458938547</v>
      </c>
      <c r="J243" s="101" t="s">
        <v>60</v>
      </c>
      <c r="K243" s="101">
        <v>-1.654582285361085</v>
      </c>
      <c r="L243" s="101">
        <v>-0.004032705062208578</v>
      </c>
      <c r="M243" s="101">
        <v>0.3943162396669996</v>
      </c>
      <c r="N243" s="101">
        <v>-0.0007212631294406216</v>
      </c>
      <c r="O243" s="101">
        <v>-0.06602154942280324</v>
      </c>
      <c r="P243" s="101">
        <v>-0.0004611952977987978</v>
      </c>
      <c r="Q243" s="101">
        <v>0.008263328709323432</v>
      </c>
      <c r="R243" s="101">
        <v>-5.8029523295840806E-05</v>
      </c>
      <c r="S243" s="101">
        <v>-0.0008286447464358755</v>
      </c>
      <c r="T243" s="101">
        <v>-3.2827331066435215E-05</v>
      </c>
      <c r="U243" s="101">
        <v>0.00018795182192143868</v>
      </c>
      <c r="V243" s="101">
        <v>-4.593498114165317E-06</v>
      </c>
      <c r="W243" s="101">
        <v>-5.04302810495927E-05</v>
      </c>
      <c r="X243" s="101">
        <v>67.5</v>
      </c>
    </row>
    <row r="244" spans="1:24" s="101" customFormat="1" ht="12.75" hidden="1">
      <c r="A244" s="101">
        <v>2459</v>
      </c>
      <c r="B244" s="101">
        <v>67.55999755859375</v>
      </c>
      <c r="C244" s="101">
        <v>80.86000061035156</v>
      </c>
      <c r="D244" s="101">
        <v>9.775042533874512</v>
      </c>
      <c r="E244" s="101">
        <v>10.214936256408691</v>
      </c>
      <c r="F244" s="101">
        <v>10.980171054770128</v>
      </c>
      <c r="G244" s="101" t="s">
        <v>58</v>
      </c>
      <c r="H244" s="101">
        <v>26.61306393049577</v>
      </c>
      <c r="I244" s="101">
        <v>26.673061489089523</v>
      </c>
      <c r="J244" s="101" t="s">
        <v>61</v>
      </c>
      <c r="K244" s="101">
        <v>0.9817760173219533</v>
      </c>
      <c r="L244" s="101">
        <v>-0.7411847360858248</v>
      </c>
      <c r="M244" s="101">
        <v>0.2279536449627739</v>
      </c>
      <c r="N244" s="101">
        <v>-0.06968394310508014</v>
      </c>
      <c r="O244" s="101">
        <v>0.04014467486144823</v>
      </c>
      <c r="P244" s="101">
        <v>-0.021257456767044554</v>
      </c>
      <c r="Q244" s="101">
        <v>0.004491907000052866</v>
      </c>
      <c r="R244" s="101">
        <v>-0.0010710645933762883</v>
      </c>
      <c r="S244" s="101">
        <v>0.0005839527161954703</v>
      </c>
      <c r="T244" s="101">
        <v>-0.0003111846930019679</v>
      </c>
      <c r="U244" s="101">
        <v>8.361989516060547E-05</v>
      </c>
      <c r="V244" s="101">
        <v>-3.953217830085549E-05</v>
      </c>
      <c r="W244" s="101">
        <v>3.811133418733093E-05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2696</v>
      </c>
      <c r="B246" s="101">
        <v>140.22</v>
      </c>
      <c r="C246" s="101">
        <v>145.52</v>
      </c>
      <c r="D246" s="101">
        <v>8.878322525678925</v>
      </c>
      <c r="E246" s="101">
        <v>9.106326259331784</v>
      </c>
      <c r="F246" s="101">
        <v>16.595385084514852</v>
      </c>
      <c r="G246" s="101" t="s">
        <v>59</v>
      </c>
      <c r="H246" s="101">
        <v>-28.198917128270608</v>
      </c>
      <c r="I246" s="101">
        <v>44.5210828717294</v>
      </c>
      <c r="J246" s="101" t="s">
        <v>73</v>
      </c>
      <c r="K246" s="101">
        <v>4.172411977144593</v>
      </c>
      <c r="M246" s="101" t="s">
        <v>68</v>
      </c>
      <c r="N246" s="101">
        <v>2.6674702267348667</v>
      </c>
      <c r="X246" s="101">
        <v>67.5</v>
      </c>
    </row>
    <row r="247" spans="1:24" s="101" customFormat="1" ht="12.75" hidden="1">
      <c r="A247" s="101">
        <v>2450</v>
      </c>
      <c r="B247" s="101">
        <v>125.36000061035156</v>
      </c>
      <c r="C247" s="101">
        <v>130.25999450683594</v>
      </c>
      <c r="D247" s="101">
        <v>9.392621994018555</v>
      </c>
      <c r="E247" s="101">
        <v>9.666313171386719</v>
      </c>
      <c r="F247" s="101">
        <v>26.382355712708897</v>
      </c>
      <c r="G247" s="101" t="s">
        <v>56</v>
      </c>
      <c r="H247" s="101">
        <v>8.999786900919219</v>
      </c>
      <c r="I247" s="101">
        <v>66.85978751127078</v>
      </c>
      <c r="J247" s="101" t="s">
        <v>62</v>
      </c>
      <c r="K247" s="101">
        <v>1.6799875152087713</v>
      </c>
      <c r="L247" s="101">
        <v>1.0862378468953888</v>
      </c>
      <c r="M247" s="101">
        <v>0.39771358017756636</v>
      </c>
      <c r="N247" s="101">
        <v>0.07982385745829906</v>
      </c>
      <c r="O247" s="101">
        <v>0.06747109264623696</v>
      </c>
      <c r="P247" s="101">
        <v>0.03116067025712933</v>
      </c>
      <c r="Q247" s="101">
        <v>0.00821274388541444</v>
      </c>
      <c r="R247" s="101">
        <v>0.0012286887163156105</v>
      </c>
      <c r="S247" s="101">
        <v>0.0008851893113358318</v>
      </c>
      <c r="T247" s="101">
        <v>0.00045855740701655664</v>
      </c>
      <c r="U247" s="101">
        <v>0.00017963769608084755</v>
      </c>
      <c r="V247" s="101">
        <v>4.559372584491819E-05</v>
      </c>
      <c r="W247" s="101">
        <v>5.5197822851890406E-05</v>
      </c>
      <c r="X247" s="101">
        <v>67.5</v>
      </c>
    </row>
    <row r="248" spans="1:24" s="101" customFormat="1" ht="12.75" hidden="1">
      <c r="A248" s="101">
        <v>2457</v>
      </c>
      <c r="B248" s="101">
        <v>112.73999786376953</v>
      </c>
      <c r="C248" s="101">
        <v>121.54000091552734</v>
      </c>
      <c r="D248" s="101">
        <v>9.009747505187988</v>
      </c>
      <c r="E248" s="101">
        <v>9.382221221923828</v>
      </c>
      <c r="F248" s="101">
        <v>21.16165924342366</v>
      </c>
      <c r="G248" s="101" t="s">
        <v>57</v>
      </c>
      <c r="H248" s="101">
        <v>10.638541761651226</v>
      </c>
      <c r="I248" s="101">
        <v>55.87853962542076</v>
      </c>
      <c r="J248" s="101" t="s">
        <v>60</v>
      </c>
      <c r="K248" s="101">
        <v>-1.490767497741463</v>
      </c>
      <c r="L248" s="101">
        <v>-0.0059098550675282845</v>
      </c>
      <c r="M248" s="101">
        <v>0.35498028908004664</v>
      </c>
      <c r="N248" s="101">
        <v>-0.0008258652408332023</v>
      </c>
      <c r="O248" s="101">
        <v>-0.05953251798360263</v>
      </c>
      <c r="P248" s="101">
        <v>-0.0006760024198221855</v>
      </c>
      <c r="Q248" s="101">
        <v>0.0074249811872297245</v>
      </c>
      <c r="R248" s="101">
        <v>-6.64456519129043E-05</v>
      </c>
      <c r="S248" s="101">
        <v>-0.0007511466128100826</v>
      </c>
      <c r="T248" s="101">
        <v>-4.8127402780801E-05</v>
      </c>
      <c r="U248" s="101">
        <v>0.0001679782965479778</v>
      </c>
      <c r="V248" s="101">
        <v>-5.256912034357188E-06</v>
      </c>
      <c r="W248" s="101">
        <v>-4.584313227853311E-05</v>
      </c>
      <c r="X248" s="101">
        <v>67.5</v>
      </c>
    </row>
    <row r="249" spans="1:24" s="101" customFormat="1" ht="12.75" hidden="1">
      <c r="A249" s="101">
        <v>2459</v>
      </c>
      <c r="B249" s="101">
        <v>62.41999816894531</v>
      </c>
      <c r="C249" s="101">
        <v>78.31999969482422</v>
      </c>
      <c r="D249" s="101">
        <v>9.8071928024292</v>
      </c>
      <c r="E249" s="101">
        <v>10.103952407836914</v>
      </c>
      <c r="F249" s="101">
        <v>9.876186743628468</v>
      </c>
      <c r="G249" s="101" t="s">
        <v>58</v>
      </c>
      <c r="H249" s="101">
        <v>28.98743650655249</v>
      </c>
      <c r="I249" s="101">
        <v>23.907434675497804</v>
      </c>
      <c r="J249" s="101" t="s">
        <v>61</v>
      </c>
      <c r="K249" s="101">
        <v>0.7745775099594606</v>
      </c>
      <c r="L249" s="101">
        <v>-1.086221770008782</v>
      </c>
      <c r="M249" s="101">
        <v>0.17934627462622135</v>
      </c>
      <c r="N249" s="101">
        <v>-0.07981958510370014</v>
      </c>
      <c r="O249" s="101">
        <v>0.03175260060859772</v>
      </c>
      <c r="P249" s="101">
        <v>-0.03115333676513543</v>
      </c>
      <c r="Q249" s="101">
        <v>0.003509817160009469</v>
      </c>
      <c r="R249" s="101">
        <v>-0.0012268907599876902</v>
      </c>
      <c r="S249" s="101">
        <v>0.0004683362926008874</v>
      </c>
      <c r="T249" s="101">
        <v>-0.000456024833349372</v>
      </c>
      <c r="U249" s="101">
        <v>6.366312702086338E-05</v>
      </c>
      <c r="V249" s="101">
        <v>-4.528965347940511E-05</v>
      </c>
      <c r="W249" s="101">
        <v>3.074421686238877E-05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2696</v>
      </c>
      <c r="B251" s="101">
        <v>140.72</v>
      </c>
      <c r="C251" s="101">
        <v>158.42</v>
      </c>
      <c r="D251" s="101">
        <v>9.120264426975824</v>
      </c>
      <c r="E251" s="101">
        <v>9.168867915098694</v>
      </c>
      <c r="F251" s="101">
        <v>20.915288855321094</v>
      </c>
      <c r="G251" s="101" t="s">
        <v>59</v>
      </c>
      <c r="H251" s="101">
        <v>-18.597087149960743</v>
      </c>
      <c r="I251" s="101">
        <v>54.62291285003926</v>
      </c>
      <c r="J251" s="101" t="s">
        <v>73</v>
      </c>
      <c r="K251" s="101">
        <v>2.903720190984236</v>
      </c>
      <c r="M251" s="101" t="s">
        <v>68</v>
      </c>
      <c r="N251" s="101">
        <v>2.075898452432926</v>
      </c>
      <c r="X251" s="101">
        <v>67.5</v>
      </c>
    </row>
    <row r="252" spans="1:24" s="101" customFormat="1" ht="12.75" hidden="1">
      <c r="A252" s="101">
        <v>2450</v>
      </c>
      <c r="B252" s="101">
        <v>130.5399932861328</v>
      </c>
      <c r="C252" s="101">
        <v>147.13999938964844</v>
      </c>
      <c r="D252" s="101">
        <v>9.162452697753906</v>
      </c>
      <c r="E252" s="101">
        <v>9.176977157592773</v>
      </c>
      <c r="F252" s="101">
        <v>29.61793053436027</v>
      </c>
      <c r="G252" s="101" t="s">
        <v>56</v>
      </c>
      <c r="H252" s="101">
        <v>13.921897476866775</v>
      </c>
      <c r="I252" s="101">
        <v>76.96189076299959</v>
      </c>
      <c r="J252" s="101" t="s">
        <v>62</v>
      </c>
      <c r="K252" s="101">
        <v>1.226353121219578</v>
      </c>
      <c r="L252" s="101">
        <v>1.1371131845256395</v>
      </c>
      <c r="M252" s="101">
        <v>0.29032203898844466</v>
      </c>
      <c r="N252" s="101">
        <v>0.1376007133634787</v>
      </c>
      <c r="O252" s="101">
        <v>0.04925240192741922</v>
      </c>
      <c r="P252" s="101">
        <v>0.03262018794298138</v>
      </c>
      <c r="Q252" s="101">
        <v>0.005995098290086795</v>
      </c>
      <c r="R252" s="101">
        <v>0.0021180421564176567</v>
      </c>
      <c r="S252" s="101">
        <v>0.0006461516491800467</v>
      </c>
      <c r="T252" s="101">
        <v>0.0004800247255194003</v>
      </c>
      <c r="U252" s="101">
        <v>0.00013113176088890536</v>
      </c>
      <c r="V252" s="101">
        <v>7.860442971912341E-05</v>
      </c>
      <c r="W252" s="101">
        <v>4.029419943811707E-05</v>
      </c>
      <c r="X252" s="101">
        <v>67.5</v>
      </c>
    </row>
    <row r="253" spans="1:24" s="101" customFormat="1" ht="12.75" hidden="1">
      <c r="A253" s="101">
        <v>2457</v>
      </c>
      <c r="B253" s="101">
        <v>133.9600067138672</v>
      </c>
      <c r="C253" s="101">
        <v>139.66000366210938</v>
      </c>
      <c r="D253" s="101">
        <v>9.037660598754883</v>
      </c>
      <c r="E253" s="101">
        <v>9.492534637451172</v>
      </c>
      <c r="F253" s="101">
        <v>27.9300024283437</v>
      </c>
      <c r="G253" s="101" t="s">
        <v>57</v>
      </c>
      <c r="H253" s="101">
        <v>7.128516947086368</v>
      </c>
      <c r="I253" s="101">
        <v>73.58852366095356</v>
      </c>
      <c r="J253" s="101" t="s">
        <v>60</v>
      </c>
      <c r="K253" s="101">
        <v>-0.9866338699289454</v>
      </c>
      <c r="L253" s="101">
        <v>-0.006185947443543086</v>
      </c>
      <c r="M253" s="101">
        <v>0.23551700122095787</v>
      </c>
      <c r="N253" s="101">
        <v>-0.001423140340049385</v>
      </c>
      <c r="O253" s="101">
        <v>-0.03930684633945951</v>
      </c>
      <c r="P253" s="101">
        <v>-0.0007077231564620666</v>
      </c>
      <c r="Q253" s="101">
        <v>0.0049537375048166995</v>
      </c>
      <c r="R253" s="101">
        <v>-0.00011445431571012596</v>
      </c>
      <c r="S253" s="101">
        <v>-0.00048822701587405493</v>
      </c>
      <c r="T253" s="101">
        <v>-5.039524619842125E-05</v>
      </c>
      <c r="U253" s="101">
        <v>0.0001138662576338025</v>
      </c>
      <c r="V253" s="101">
        <v>-9.040565448011256E-06</v>
      </c>
      <c r="W253" s="101">
        <v>-2.9551368689779267E-05</v>
      </c>
      <c r="X253" s="101">
        <v>67.5</v>
      </c>
    </row>
    <row r="254" spans="1:24" s="101" customFormat="1" ht="12.75" hidden="1">
      <c r="A254" s="101">
        <v>2459</v>
      </c>
      <c r="B254" s="101">
        <v>73.4000015258789</v>
      </c>
      <c r="C254" s="101">
        <v>97.69999694824219</v>
      </c>
      <c r="D254" s="101">
        <v>9.647955894470215</v>
      </c>
      <c r="E254" s="101">
        <v>10.190683364868164</v>
      </c>
      <c r="F254" s="101">
        <v>15.703393955442037</v>
      </c>
      <c r="G254" s="101" t="s">
        <v>58</v>
      </c>
      <c r="H254" s="101">
        <v>32.75871492109634</v>
      </c>
      <c r="I254" s="101">
        <v>38.65871644697525</v>
      </c>
      <c r="J254" s="101" t="s">
        <v>61</v>
      </c>
      <c r="K254" s="101">
        <v>0.7283512783225093</v>
      </c>
      <c r="L254" s="101">
        <v>-1.1370963584834255</v>
      </c>
      <c r="M254" s="101">
        <v>0.16976050323410127</v>
      </c>
      <c r="N254" s="101">
        <v>-0.13759335372651818</v>
      </c>
      <c r="O254" s="101">
        <v>0.029677785066715586</v>
      </c>
      <c r="P254" s="101">
        <v>-0.03261250970669438</v>
      </c>
      <c r="Q254" s="101">
        <v>0.003376638600912752</v>
      </c>
      <c r="R254" s="101">
        <v>-0.0021149474664817762</v>
      </c>
      <c r="S254" s="101">
        <v>0.0004232568188568371</v>
      </c>
      <c r="T254" s="101">
        <v>-0.0004773720313032343</v>
      </c>
      <c r="U254" s="101">
        <v>6.503855845802216E-05</v>
      </c>
      <c r="V254" s="101">
        <v>-7.80828057119417E-05</v>
      </c>
      <c r="W254" s="101">
        <v>2.739231857509487E-05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2696</v>
      </c>
      <c r="B256" s="101">
        <v>140.06</v>
      </c>
      <c r="C256" s="101">
        <v>151.36</v>
      </c>
      <c r="D256" s="101">
        <v>9.05309156303112</v>
      </c>
      <c r="E256" s="101">
        <v>9.17586202441846</v>
      </c>
      <c r="F256" s="101">
        <v>17.461624403028253</v>
      </c>
      <c r="G256" s="101" t="s">
        <v>59</v>
      </c>
      <c r="H256" s="101">
        <v>-26.61966957993073</v>
      </c>
      <c r="I256" s="101">
        <v>45.94033042006928</v>
      </c>
      <c r="J256" s="101" t="s">
        <v>73</v>
      </c>
      <c r="K256" s="101">
        <v>3.1535715572064955</v>
      </c>
      <c r="M256" s="101" t="s">
        <v>68</v>
      </c>
      <c r="N256" s="101">
        <v>2.095302186148328</v>
      </c>
      <c r="X256" s="101">
        <v>67.5</v>
      </c>
    </row>
    <row r="257" spans="1:24" s="101" customFormat="1" ht="12.75" hidden="1">
      <c r="A257" s="101">
        <v>2450</v>
      </c>
      <c r="B257" s="101">
        <v>126.77999877929688</v>
      </c>
      <c r="C257" s="101">
        <v>140.3800048828125</v>
      </c>
      <c r="D257" s="101">
        <v>9.526679039001465</v>
      </c>
      <c r="E257" s="101">
        <v>9.459766387939453</v>
      </c>
      <c r="F257" s="101">
        <v>28.09029265072783</v>
      </c>
      <c r="G257" s="101" t="s">
        <v>56</v>
      </c>
      <c r="H257" s="101">
        <v>10.910592707449666</v>
      </c>
      <c r="I257" s="101">
        <v>70.19059148674654</v>
      </c>
      <c r="J257" s="101" t="s">
        <v>62</v>
      </c>
      <c r="K257" s="101">
        <v>1.3982071702517131</v>
      </c>
      <c r="L257" s="101">
        <v>1.0399269681396148</v>
      </c>
      <c r="M257" s="101">
        <v>0.33100608550356636</v>
      </c>
      <c r="N257" s="101">
        <v>0.059021823554688345</v>
      </c>
      <c r="O257" s="101">
        <v>0.056154224371406616</v>
      </c>
      <c r="P257" s="101">
        <v>0.029832180901355844</v>
      </c>
      <c r="Q257" s="101">
        <v>0.0068352398603634046</v>
      </c>
      <c r="R257" s="101">
        <v>0.0009085053053819428</v>
      </c>
      <c r="S257" s="101">
        <v>0.0007367219422551508</v>
      </c>
      <c r="T257" s="101">
        <v>0.0004390053676189776</v>
      </c>
      <c r="U257" s="101">
        <v>0.00014950969417496402</v>
      </c>
      <c r="V257" s="101">
        <v>3.371196915517567E-05</v>
      </c>
      <c r="W257" s="101">
        <v>4.594043283508395E-05</v>
      </c>
      <c r="X257" s="101">
        <v>67.5</v>
      </c>
    </row>
    <row r="258" spans="1:24" s="101" customFormat="1" ht="12.75" hidden="1">
      <c r="A258" s="101">
        <v>2457</v>
      </c>
      <c r="B258" s="101">
        <v>128.72000122070312</v>
      </c>
      <c r="C258" s="101">
        <v>129.32000732421875</v>
      </c>
      <c r="D258" s="101">
        <v>8.973657608032227</v>
      </c>
      <c r="E258" s="101">
        <v>9.546113967895508</v>
      </c>
      <c r="F258" s="101">
        <v>25.934005009873275</v>
      </c>
      <c r="G258" s="101" t="s">
        <v>57</v>
      </c>
      <c r="H258" s="101">
        <v>7.581776465541168</v>
      </c>
      <c r="I258" s="101">
        <v>68.8017776862443</v>
      </c>
      <c r="J258" s="101" t="s">
        <v>60</v>
      </c>
      <c r="K258" s="101">
        <v>-1.3136053961767105</v>
      </c>
      <c r="L258" s="101">
        <v>-0.0056579668384302015</v>
      </c>
      <c r="M258" s="101">
        <v>0.312246883108874</v>
      </c>
      <c r="N258" s="101">
        <v>-0.0006106320612499924</v>
      </c>
      <c r="O258" s="101">
        <v>-0.05254584856145868</v>
      </c>
      <c r="P258" s="101">
        <v>-0.0006471906052843628</v>
      </c>
      <c r="Q258" s="101">
        <v>0.00650517962673341</v>
      </c>
      <c r="R258" s="101">
        <v>-4.9138614438857415E-05</v>
      </c>
      <c r="S258" s="101">
        <v>-0.0006702804503306993</v>
      </c>
      <c r="T258" s="101">
        <v>-4.607705202309113E-05</v>
      </c>
      <c r="U258" s="101">
        <v>0.00014547856936103837</v>
      </c>
      <c r="V258" s="101">
        <v>-3.890042999201529E-06</v>
      </c>
      <c r="W258" s="101">
        <v>-4.114133579266564E-05</v>
      </c>
      <c r="X258" s="101">
        <v>67.5</v>
      </c>
    </row>
    <row r="259" spans="1:24" s="101" customFormat="1" ht="12.75" hidden="1">
      <c r="A259" s="101">
        <v>2459</v>
      </c>
      <c r="B259" s="101">
        <v>81.16000366210938</v>
      </c>
      <c r="C259" s="101">
        <v>80.45999908447266</v>
      </c>
      <c r="D259" s="101">
        <v>9.965359687805176</v>
      </c>
      <c r="E259" s="101">
        <v>10.481677055358887</v>
      </c>
      <c r="F259" s="101">
        <v>15.473231024258839</v>
      </c>
      <c r="G259" s="101" t="s">
        <v>58</v>
      </c>
      <c r="H259" s="101">
        <v>23.230884694772733</v>
      </c>
      <c r="I259" s="101">
        <v>36.89088835688211</v>
      </c>
      <c r="J259" s="101" t="s">
        <v>61</v>
      </c>
      <c r="K259" s="101">
        <v>0.4789824152082522</v>
      </c>
      <c r="L259" s="101">
        <v>-1.0399115762771884</v>
      </c>
      <c r="M259" s="101">
        <v>0.10984949990413007</v>
      </c>
      <c r="N259" s="101">
        <v>-0.05901866471046712</v>
      </c>
      <c r="O259" s="101">
        <v>0.01980481541722941</v>
      </c>
      <c r="P259" s="101">
        <v>-0.029825159876380413</v>
      </c>
      <c r="Q259" s="101">
        <v>0.002098366501027242</v>
      </c>
      <c r="R259" s="101">
        <v>-0.0009071754441551901</v>
      </c>
      <c r="S259" s="101">
        <v>0.0003057504507023282</v>
      </c>
      <c r="T259" s="101">
        <v>-0.0004365805974561112</v>
      </c>
      <c r="U259" s="101">
        <v>3.448382967358501E-05</v>
      </c>
      <c r="V259" s="101">
        <v>-3.348677992557479E-05</v>
      </c>
      <c r="W259" s="101">
        <v>2.0442941526844636E-05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9.876186743628468</v>
      </c>
      <c r="G260" s="102"/>
      <c r="H260" s="102"/>
      <c r="I260" s="115"/>
      <c r="J260" s="115" t="s">
        <v>158</v>
      </c>
      <c r="K260" s="102">
        <f>AVERAGE(K258,K253,K248,K243,K238,K233)</f>
        <v>-1.4051279577227243</v>
      </c>
      <c r="L260" s="102">
        <f>AVERAGE(L258,L253,L248,L243,L238,L233)</f>
        <v>-0.00454820781053985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29.61793053436027</v>
      </c>
      <c r="G261" s="102"/>
      <c r="H261" s="102"/>
      <c r="I261" s="115"/>
      <c r="J261" s="115" t="s">
        <v>159</v>
      </c>
      <c r="K261" s="102">
        <f>AVERAGE(K259,K254,K249,K244,K239,K234)</f>
        <v>0.7671557718560728</v>
      </c>
      <c r="L261" s="102">
        <f>AVERAGE(L259,L254,L249,L244,L239,L234)</f>
        <v>-0.8359910663872907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0.8782049735767026</v>
      </c>
      <c r="L262" s="102">
        <f>ABS(L260/$H$33)</f>
        <v>0.012633910584832916</v>
      </c>
      <c r="M262" s="115" t="s">
        <v>111</v>
      </c>
      <c r="N262" s="102">
        <f>K262+L262+L263+K263</f>
        <v>1.8492172619354514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0.4358839612818595</v>
      </c>
      <c r="L263" s="102">
        <f>ABS(L261/$H$34)</f>
        <v>0.5224944164920566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1">
    <mergeCell ref="A9:B9"/>
  </mergeCells>
  <printOptions/>
  <pageMargins left="0.75" right="0.75" top="1" bottom="0.73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2005-08-03T08:14:33Z</cp:lastPrinted>
  <dcterms:created xsi:type="dcterms:W3CDTF">2003-07-09T12:58:06Z</dcterms:created>
  <dcterms:modified xsi:type="dcterms:W3CDTF">2006-02-22T13:26:59Z</dcterms:modified>
  <cp:category/>
  <cp:version/>
  <cp:contentType/>
  <cp:contentStatus/>
</cp:coreProperties>
</file>