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<sst xmlns="http://schemas.openxmlformats.org/spreadsheetml/2006/main" count="710" uniqueCount="165">
  <si>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</si>
  <si>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</si>
  <si>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</si>
  <si>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</si>
  <si>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</si>
  <si>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</si>
  <si>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</si>
  <si>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</si>
  <si>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</si>
  <si>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</si>
  <si>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</si>
  <si>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</si>
  <si>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</si>
  <si>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</si>
  <si>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</si>
  <si>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</si>
  <si>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</si>
  <si>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</si>
  <si>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</si>
  <si>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</si>
  <si>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</si>
  <si>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</si>
  <si>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</si>
  <si>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</si>
  <si>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</si>
  <si>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</si>
  <si>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</si>
  <si>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</si>
  <si>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</si>
  <si>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</si>
  <si>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</si>
  <si>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</si>
  <si>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</si>
  <si>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</si>
  <si>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</si>
  <si>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</si>
  <si>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</si>
  <si>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</si>
  <si>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</si>
  <si>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</si>
  <si>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</si>
  <si>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</si>
  <si>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</si>
  <si>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</si>
  <si>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</si>
  <si>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</si>
  <si>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</si>
  <si>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</si>
  <si>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</si>
  <si>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</si>
  <si>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</si>
  <si>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</si>
  <si>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</si>
  <si>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</si>
  <si>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</si>
  <si>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</si>
  <si>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</si>
  <si>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</si>
  <si>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</si>
  <si>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</si>
  <si>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</si>
  <si>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</si>
  <si>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</si>
  <si>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</si>
  <si>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</si>
  <si>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</si>
  <si>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</si>
  <si>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</si>
  <si>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</si>
  <si>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</si>
  <si>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</si>
  <si>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</si>
  <si>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</si>
  <si>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</si>
  <si>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</si>
  <si>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</si>
  <si>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</si>
  <si>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</si>
  <si>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</si>
  <si>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</si>
  <si>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</si>
  <si>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</si>
  <si>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</si>
  <si>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</si>
  <si>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</si>
  <si>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</si>
  <si>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</si>
  <si>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</si>
  <si>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</si>
  <si>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</si>
  <si>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</si>
  <si>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</si>
  <si>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</si>
  <si>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</si>
  <si>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</si>
  <si>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</si>
  <si>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</si>
  <si>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</si>
  <si>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</si>
  <si>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</si>
  <si>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</si>
  <si>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</si>
  <si>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</si>
  <si>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</si>
  <si>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</si>
  <si>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</si>
  <si>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</si>
  <si>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</si>
  <si>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</si>
  <si>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</si>
  <si>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</si>
  <si>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</si>
  <si>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</si>
  <si>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</si>
  <si>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</si>
  <si>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</si>
  <si>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</si>
  <si>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</si>
  <si>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</si>
  <si>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</si>
  <si>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</si>
  <si>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</si>
  <si>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</si>
  <si>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</si>
  <si>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</si>
  <si>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</si>
  <si>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</si>
  <si>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</si>
  <si>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</si>
  <si>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</si>
  <si>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</si>
  <si>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</si>
  <si>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</si>
  <si>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</si>
  <si>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</si>
  <si>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</si>
  <si>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</si>
  <si>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</si>
  <si>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</si>
  <si>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</si>
  <si>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</si>
  <si>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</si>
  <si>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</si>
  <si>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</si>
  <si>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</si>
  <si>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</si>
  <si>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</si>
  <si>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</si>
  <si>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</si>
  <si>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</si>
  <si>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</si>
  <si>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</si>
  <si>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</si>
  <si>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</si>
  <si>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</si>
  <si>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</si>
  <si>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</si>
  <si>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</si>
  <si>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</si>
  <si>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</si>
  <si>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</si>
  <si>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</si>
  <si>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</si>
  <si>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</si>
  <si>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815 EX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</si>
</sst>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91.04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81.18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83.66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-1.7601852641763003</v>
      </c>
      <c r="C41" s="2">
        <f aca="true" t="shared" si="0" ref="C41:C55">($B$41*H41+$B$42*J41+$B$43*L41+$B$44*N41+$B$45*P41+$B$46*R41+$B$47*T41+$B$48*V41)/100</f>
        <v>7.577908424329232E-09</v>
      </c>
      <c r="D41" s="2">
        <f aca="true" t="shared" si="1" ref="D41:D55">($B$41*I41+$B$42*K41+$B$43*M41+$B$44*O41+$B$45*Q41+$B$46*S41+$B$47*U41+$B$48*W41)/100</f>
        <v>-2.9014034478668935E-08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13.251978862040282</v>
      </c>
      <c r="C42" s="2">
        <f t="shared" si="0"/>
        <v>-6.702357085772561E-11</v>
      </c>
      <c r="D42" s="2">
        <f t="shared" si="1"/>
        <v>-2.4981499213010003E-08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-10.844651144100055</v>
      </c>
      <c r="C43" s="2">
        <f t="shared" si="0"/>
        <v>-0.09313137645759882</v>
      </c>
      <c r="D43" s="2">
        <f t="shared" si="1"/>
        <v>-0.3490494763164218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10.865928163141213</v>
      </c>
      <c r="C44" s="2">
        <f t="shared" si="0"/>
        <v>0.003907821886227017</v>
      </c>
      <c r="D44" s="2">
        <f t="shared" si="1"/>
        <v>0.7181065265758028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-1.7601852641763003</v>
      </c>
      <c r="C45" s="2">
        <f t="shared" si="0"/>
        <v>0.021107254575473383</v>
      </c>
      <c r="D45" s="2">
        <f t="shared" si="1"/>
        <v>-0.08287802555089083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13.251978862040282</v>
      </c>
      <c r="C46" s="2">
        <f t="shared" si="0"/>
        <v>-0.0004654923470463653</v>
      </c>
      <c r="D46" s="2">
        <f t="shared" si="1"/>
        <v>-0.04498752559761043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-10.844651144100055</v>
      </c>
      <c r="C47" s="2">
        <f t="shared" si="0"/>
        <v>-0.003891479929140696</v>
      </c>
      <c r="D47" s="2">
        <f t="shared" si="1"/>
        <v>-0.013977133797859928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10.865928163141213</v>
      </c>
      <c r="C48" s="2">
        <f t="shared" si="0"/>
        <v>0.0004471012418213902</v>
      </c>
      <c r="D48" s="2">
        <f t="shared" si="1"/>
        <v>0.02059560472500083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0.00039081500690016716</v>
      </c>
      <c r="D49" s="2">
        <f t="shared" si="1"/>
        <v>-0.0017223436492192323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-3.740008881148257E-05</v>
      </c>
      <c r="D50" s="2">
        <f t="shared" si="1"/>
        <v>-0.0006914786116884891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-6.32948267825041E-05</v>
      </c>
      <c r="D51" s="2">
        <f t="shared" si="1"/>
        <v>-0.00017949172437632218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3.183698973094367E-05</v>
      </c>
      <c r="D52" s="2">
        <f t="shared" si="1"/>
        <v>0.00030143906020769384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5.512666013924811E-06</v>
      </c>
      <c r="D53" s="2">
        <f t="shared" si="1"/>
        <v>-3.82433912859855E-05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-2.9510714445116517E-06</v>
      </c>
      <c r="D54" s="2">
        <f t="shared" si="1"/>
        <v>-2.552013561361711E-05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-4.3096662626048665E-06</v>
      </c>
      <c r="D55" s="2">
        <f t="shared" si="1"/>
        <v>-1.1050668728599525E-05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3330</v>
      </c>
      <c r="B3" s="31">
        <v>91.04666666666667</v>
      </c>
      <c r="C3" s="31">
        <v>101.08</v>
      </c>
      <c r="D3" s="31">
        <v>9.032308737483866</v>
      </c>
      <c r="E3" s="31">
        <v>9.220408979457266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3333</v>
      </c>
      <c r="B4" s="36">
        <v>105.61</v>
      </c>
      <c r="C4" s="36">
        <v>110.01</v>
      </c>
      <c r="D4" s="36">
        <v>8.966016462274098</v>
      </c>
      <c r="E4" s="36">
        <v>9.343035914194417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3332</v>
      </c>
      <c r="B5" s="41">
        <v>83.66666666666667</v>
      </c>
      <c r="C5" s="41">
        <v>81.18333333333334</v>
      </c>
      <c r="D5" s="41">
        <v>9.281733208607195</v>
      </c>
      <c r="E5" s="41">
        <v>9.889401318242742</v>
      </c>
      <c r="F5" s="37" t="s">
        <v>71</v>
      </c>
      <c r="I5" s="42"/>
    </row>
    <row r="6" spans="1:6" s="33" customFormat="1" ht="13.5" thickBot="1">
      <c r="A6" s="43">
        <v>3331</v>
      </c>
      <c r="B6" s="44">
        <v>104.37333333333333</v>
      </c>
      <c r="C6" s="44">
        <v>110.50666666666666</v>
      </c>
      <c r="D6" s="44">
        <v>9.3283185187643</v>
      </c>
      <c r="E6" s="44">
        <v>9.678671732554076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-1.7601852641763003</v>
      </c>
      <c r="C19" s="62">
        <v>36.349814735823706</v>
      </c>
      <c r="D19" s="63">
        <v>13.703261923736932</v>
      </c>
      <c r="K19" s="64" t="s">
        <v>93</v>
      </c>
    </row>
    <row r="20" spans="1:11" ht="12.75">
      <c r="A20" s="61" t="s">
        <v>57</v>
      </c>
      <c r="B20" s="62">
        <v>13.251978862040282</v>
      </c>
      <c r="C20" s="62">
        <v>29.418645528706953</v>
      </c>
      <c r="D20" s="63">
        <v>11.491450620300606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-10.844651144100055</v>
      </c>
      <c r="C21" s="62">
        <v>26.028682189233287</v>
      </c>
      <c r="D21" s="63">
        <v>10.20940318620522</v>
      </c>
      <c r="F21" s="39" t="s">
        <v>96</v>
      </c>
    </row>
    <row r="22" spans="1:11" ht="16.5" thickBot="1">
      <c r="A22" s="67" t="s">
        <v>59</v>
      </c>
      <c r="B22" s="68">
        <v>10.865928163141213</v>
      </c>
      <c r="C22" s="68">
        <v>34.41259482980788</v>
      </c>
      <c r="D22" s="69">
        <v>13.07688883444628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6.882884521619333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-0.09313137645759882</v>
      </c>
      <c r="C27" s="78">
        <v>0.003907821886227017</v>
      </c>
      <c r="D27" s="78">
        <v>0.021107254575473383</v>
      </c>
      <c r="E27" s="78">
        <v>-0.0004654923470463653</v>
      </c>
      <c r="F27" s="78">
        <v>-0.003891479929140696</v>
      </c>
      <c r="G27" s="78">
        <v>0.0004471012418213902</v>
      </c>
      <c r="H27" s="78">
        <v>0.00039081500690016716</v>
      </c>
      <c r="I27" s="79">
        <v>-3.740008881148257E-05</v>
      </c>
    </row>
    <row r="28" spans="1:9" ht="13.5" thickBot="1">
      <c r="A28" s="80" t="s">
        <v>61</v>
      </c>
      <c r="B28" s="81">
        <v>-0.3490494763164218</v>
      </c>
      <c r="C28" s="81">
        <v>0.7181065265758028</v>
      </c>
      <c r="D28" s="81">
        <v>-0.08287802555089083</v>
      </c>
      <c r="E28" s="81">
        <v>-0.04498752559761043</v>
      </c>
      <c r="F28" s="81">
        <v>-0.013977133797859928</v>
      </c>
      <c r="G28" s="81">
        <v>0.02059560472500083</v>
      </c>
      <c r="H28" s="81">
        <v>-0.0017223436492192323</v>
      </c>
      <c r="I28" s="82">
        <v>-0.0006914786116884891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3330</v>
      </c>
      <c r="B39" s="89">
        <v>91.04666666666667</v>
      </c>
      <c r="C39" s="89">
        <v>101.08</v>
      </c>
      <c r="D39" s="89">
        <v>9.032308737483866</v>
      </c>
      <c r="E39" s="89">
        <v>9.220408979457266</v>
      </c>
      <c r="F39" s="90">
        <f>I39*D39/(23678+B39)*1000</f>
        <v>13.07688883444628</v>
      </c>
      <c r="G39" s="91" t="s">
        <v>59</v>
      </c>
      <c r="H39" s="92">
        <f>I39-B39+X39</f>
        <v>10.865928163141213</v>
      </c>
      <c r="I39" s="92">
        <f>(B39+C42-2*X39)*(23678+B39)*E42/((23678+C42)*D39+E42*(23678+B39))</f>
        <v>34.41259482980788</v>
      </c>
      <c r="J39" s="39" t="s">
        <v>73</v>
      </c>
      <c r="K39" s="39">
        <f>(K40*K40+L40*L40+M40*M40+N40*N40+O40*O40+P40*P40+Q40*Q40+R40*R40+S40*S40+T40*T40+U40*U40+V40*V40+W40*W40)</f>
        <v>0.6561782340982046</v>
      </c>
      <c r="M39" s="39" t="s">
        <v>68</v>
      </c>
      <c r="N39" s="39">
        <f>(K44*K44+L44*L44+M44*M44+N44*N44+O44*O44+P44*P44+Q44*Q44+R44*R44+S44*S44+T44*T44+U44*U44+V44*V44+W44*W44)</f>
        <v>0.5615640052252983</v>
      </c>
      <c r="X39" s="28">
        <f>(1-$H$2)*1000</f>
        <v>67.5</v>
      </c>
    </row>
    <row r="40" spans="1:24" ht="12.75">
      <c r="A40" s="86">
        <v>3333</v>
      </c>
      <c r="B40" s="89">
        <v>105.61</v>
      </c>
      <c r="C40" s="89">
        <v>110.01</v>
      </c>
      <c r="D40" s="89">
        <v>8.966016462274098</v>
      </c>
      <c r="E40" s="89">
        <v>9.343035914194417</v>
      </c>
      <c r="F40" s="90">
        <f>I40*D40/(23678+B40)*1000</f>
        <v>13.703261923736932</v>
      </c>
      <c r="G40" s="91" t="s">
        <v>56</v>
      </c>
      <c r="H40" s="92">
        <f>I40-B40+X40</f>
        <v>-1.7601852641763003</v>
      </c>
      <c r="I40" s="92">
        <f>(B40+C39-2*X40)*(23678+B40)*E39/((23678+C39)*D40+E39*(23678+B40))</f>
        <v>36.349814735823706</v>
      </c>
      <c r="J40" s="39" t="s">
        <v>62</v>
      </c>
      <c r="K40" s="73">
        <f aca="true" t="shared" si="0" ref="K40:W40">SQRT(K41*K41+K42*K42)</f>
        <v>0.3612602804041088</v>
      </c>
      <c r="L40" s="73">
        <f t="shared" si="0"/>
        <v>0.7181171593707106</v>
      </c>
      <c r="M40" s="73">
        <f t="shared" si="0"/>
        <v>0.08552358338451421</v>
      </c>
      <c r="N40" s="73">
        <f t="shared" si="0"/>
        <v>0.04498993379102499</v>
      </c>
      <c r="O40" s="73">
        <f t="shared" si="0"/>
        <v>0.014508752022216907</v>
      </c>
      <c r="P40" s="73">
        <f t="shared" si="0"/>
        <v>0.020600457118930996</v>
      </c>
      <c r="Q40" s="73">
        <f t="shared" si="0"/>
        <v>0.0017661268401856643</v>
      </c>
      <c r="R40" s="73">
        <f t="shared" si="0"/>
        <v>0.0006924893046580192</v>
      </c>
      <c r="S40" s="73">
        <f t="shared" si="0"/>
        <v>0.00019032475986327372</v>
      </c>
      <c r="T40" s="73">
        <f t="shared" si="0"/>
        <v>0.00030311565603582057</v>
      </c>
      <c r="U40" s="73">
        <f t="shared" si="0"/>
        <v>3.863866539664735E-05</v>
      </c>
      <c r="V40" s="73">
        <f t="shared" si="0"/>
        <v>2.5690195491821786E-05</v>
      </c>
      <c r="W40" s="73">
        <f t="shared" si="0"/>
        <v>1.1861302738075697E-05</v>
      </c>
      <c r="X40" s="28">
        <f>(1-$H$2)*1000</f>
        <v>67.5</v>
      </c>
    </row>
    <row r="41" spans="1:24" ht="12.75">
      <c r="A41" s="86">
        <v>3332</v>
      </c>
      <c r="B41" s="89">
        <v>83.66666666666667</v>
      </c>
      <c r="C41" s="89">
        <v>81.18333333333334</v>
      </c>
      <c r="D41" s="89">
        <v>9.281733208607195</v>
      </c>
      <c r="E41" s="89">
        <v>9.889401318242742</v>
      </c>
      <c r="F41" s="90">
        <f>I41*D41/(23678+B41)*1000</f>
        <v>11.491450620300606</v>
      </c>
      <c r="G41" s="91" t="s">
        <v>57</v>
      </c>
      <c r="H41" s="92">
        <f>I41-B41+X41</f>
        <v>13.251978862040282</v>
      </c>
      <c r="I41" s="92">
        <f>(B41+C40-2*X41)*(23678+B41)*E40/((23678+C40)*D41+E40*(23678+B41))</f>
        <v>29.418645528706953</v>
      </c>
      <c r="J41" s="39" t="s">
        <v>60</v>
      </c>
      <c r="K41" s="73">
        <f>'calcul config'!C43</f>
        <v>-0.09313137645759882</v>
      </c>
      <c r="L41" s="73">
        <f>'calcul config'!C44</f>
        <v>0.003907821886227017</v>
      </c>
      <c r="M41" s="73">
        <f>'calcul config'!C45</f>
        <v>0.021107254575473383</v>
      </c>
      <c r="N41" s="73">
        <f>'calcul config'!C46</f>
        <v>-0.0004654923470463653</v>
      </c>
      <c r="O41" s="73">
        <f>'calcul config'!C47</f>
        <v>-0.003891479929140696</v>
      </c>
      <c r="P41" s="73">
        <f>'calcul config'!C48</f>
        <v>0.0004471012418213902</v>
      </c>
      <c r="Q41" s="73">
        <f>'calcul config'!C49</f>
        <v>0.00039081500690016716</v>
      </c>
      <c r="R41" s="73">
        <f>'calcul config'!C50</f>
        <v>-3.740008881148257E-05</v>
      </c>
      <c r="S41" s="73">
        <f>'calcul config'!C51</f>
        <v>-6.32948267825041E-05</v>
      </c>
      <c r="T41" s="73">
        <f>'calcul config'!C52</f>
        <v>3.183698973094367E-05</v>
      </c>
      <c r="U41" s="73">
        <f>'calcul config'!C53</f>
        <v>5.512666013924811E-06</v>
      </c>
      <c r="V41" s="73">
        <f>'calcul config'!C54</f>
        <v>-2.9510714445116517E-06</v>
      </c>
      <c r="W41" s="73">
        <f>'calcul config'!C55</f>
        <v>-4.3096662626048665E-06</v>
      </c>
      <c r="X41" s="28">
        <f>(1-$H$2)*1000</f>
        <v>67.5</v>
      </c>
    </row>
    <row r="42" spans="1:24" ht="12.75">
      <c r="A42" s="86">
        <v>3331</v>
      </c>
      <c r="B42" s="89">
        <v>104.37333333333333</v>
      </c>
      <c r="C42" s="89">
        <v>110.50666666666666</v>
      </c>
      <c r="D42" s="89">
        <v>9.3283185187643</v>
      </c>
      <c r="E42" s="89">
        <v>9.678671732554076</v>
      </c>
      <c r="F42" s="90">
        <f>I42*D42/(23678+B42)*1000</f>
        <v>10.20940318620522</v>
      </c>
      <c r="G42" s="91" t="s">
        <v>58</v>
      </c>
      <c r="H42" s="92">
        <f>I42-B42+X42</f>
        <v>-10.844651144100055</v>
      </c>
      <c r="I42" s="92">
        <f>(B42+C41-2*X42)*(23678+B42)*E41/((23678+C41)*D42+E41*(23678+B42))</f>
        <v>26.028682189233287</v>
      </c>
      <c r="J42" s="39" t="s">
        <v>61</v>
      </c>
      <c r="K42" s="73">
        <f>'calcul config'!D43</f>
        <v>-0.3490494763164218</v>
      </c>
      <c r="L42" s="73">
        <f>'calcul config'!D44</f>
        <v>0.7181065265758028</v>
      </c>
      <c r="M42" s="73">
        <f>'calcul config'!D45</f>
        <v>-0.08287802555089083</v>
      </c>
      <c r="N42" s="73">
        <f>'calcul config'!D46</f>
        <v>-0.04498752559761043</v>
      </c>
      <c r="O42" s="73">
        <f>'calcul config'!D47</f>
        <v>-0.013977133797859928</v>
      </c>
      <c r="P42" s="73">
        <f>'calcul config'!D48</f>
        <v>0.02059560472500083</v>
      </c>
      <c r="Q42" s="73">
        <f>'calcul config'!D49</f>
        <v>-0.0017223436492192323</v>
      </c>
      <c r="R42" s="73">
        <f>'calcul config'!D50</f>
        <v>-0.0006914786116884891</v>
      </c>
      <c r="S42" s="73">
        <f>'calcul config'!D51</f>
        <v>-0.00017949172437632218</v>
      </c>
      <c r="T42" s="73">
        <f>'calcul config'!D52</f>
        <v>0.00030143906020769384</v>
      </c>
      <c r="U42" s="73">
        <f>'calcul config'!D53</f>
        <v>-3.82433912859855E-05</v>
      </c>
      <c r="V42" s="73">
        <f>'calcul config'!D54</f>
        <v>-2.552013561361711E-05</v>
      </c>
      <c r="W42" s="73">
        <f>'calcul config'!D55</f>
        <v>-1.1050668728599525E-05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0.24084018693607254</v>
      </c>
      <c r="L44" s="73">
        <f>L40/(L43*1.5)</f>
        <v>0.6839211041625817</v>
      </c>
      <c r="M44" s="73">
        <f aca="true" t="shared" si="1" ref="M44:W44">M40/(M43*1.5)</f>
        <v>0.09502620376057136</v>
      </c>
      <c r="N44" s="73">
        <f t="shared" si="1"/>
        <v>0.05998657838803332</v>
      </c>
      <c r="O44" s="73">
        <f t="shared" si="1"/>
        <v>0.06448334232096403</v>
      </c>
      <c r="P44" s="73">
        <f t="shared" si="1"/>
        <v>0.13733638079287327</v>
      </c>
      <c r="Q44" s="73">
        <f t="shared" si="1"/>
        <v>0.011774178934571094</v>
      </c>
      <c r="R44" s="73">
        <f t="shared" si="1"/>
        <v>0.001538865121462265</v>
      </c>
      <c r="S44" s="73">
        <f t="shared" si="1"/>
        <v>0.002537663464843649</v>
      </c>
      <c r="T44" s="73">
        <f t="shared" si="1"/>
        <v>0.004041542080477607</v>
      </c>
      <c r="U44" s="73">
        <f t="shared" si="1"/>
        <v>0.0005151822052886312</v>
      </c>
      <c r="V44" s="73">
        <f t="shared" si="1"/>
        <v>0.0003425359398909571</v>
      </c>
      <c r="W44" s="73">
        <f t="shared" si="1"/>
        <v>0.00015815070317434261</v>
      </c>
      <c r="X44" s="73"/>
      <c r="Y44" s="73"/>
    </row>
    <row r="45" s="101" customFormat="1" ht="12.75"/>
    <row r="46" spans="1:24" s="101" customFormat="1" ht="12.75">
      <c r="A46" s="101">
        <v>3332</v>
      </c>
      <c r="B46" s="101">
        <v>95.82</v>
      </c>
      <c r="C46" s="101">
        <v>99.82</v>
      </c>
      <c r="D46" s="101">
        <v>8.987637619189181</v>
      </c>
      <c r="E46" s="101">
        <v>9.749947708783347</v>
      </c>
      <c r="F46" s="101">
        <v>11.619843459695288</v>
      </c>
      <c r="G46" s="101" t="s">
        <v>59</v>
      </c>
      <c r="H46" s="101">
        <v>2.4164491698203108</v>
      </c>
      <c r="I46" s="101">
        <v>30.736449169820304</v>
      </c>
      <c r="J46" s="101" t="s">
        <v>73</v>
      </c>
      <c r="K46" s="101">
        <v>0.03544332602007075</v>
      </c>
      <c r="M46" s="101" t="s">
        <v>68</v>
      </c>
      <c r="N46" s="101">
        <v>0.019209645853360414</v>
      </c>
      <c r="X46" s="101">
        <v>67.5</v>
      </c>
    </row>
    <row r="47" spans="1:24" s="101" customFormat="1" ht="12.75">
      <c r="A47" s="101">
        <v>3330</v>
      </c>
      <c r="B47" s="101">
        <v>107.27999877929688</v>
      </c>
      <c r="C47" s="101">
        <v>100.4800033569336</v>
      </c>
      <c r="D47" s="101">
        <v>8.794227600097656</v>
      </c>
      <c r="E47" s="101">
        <v>9.371119499206543</v>
      </c>
      <c r="F47" s="101">
        <v>14.01793536745529</v>
      </c>
      <c r="G47" s="101" t="s">
        <v>56</v>
      </c>
      <c r="H47" s="101">
        <v>-1.8664340091500549</v>
      </c>
      <c r="I47" s="101">
        <v>37.91356477014681</v>
      </c>
      <c r="J47" s="101" t="s">
        <v>62</v>
      </c>
      <c r="K47" s="101">
        <v>0.17807120663805526</v>
      </c>
      <c r="L47" s="101">
        <v>0.04250440002853697</v>
      </c>
      <c r="M47" s="101">
        <v>0.04215601352677888</v>
      </c>
      <c r="N47" s="101">
        <v>0.00983840874234055</v>
      </c>
      <c r="O47" s="101">
        <v>0.007151682263016724</v>
      </c>
      <c r="P47" s="101">
        <v>0.0012193240619733418</v>
      </c>
      <c r="Q47" s="101">
        <v>0.0008705196717317565</v>
      </c>
      <c r="R47" s="101">
        <v>0.00015143221539793368</v>
      </c>
      <c r="S47" s="101">
        <v>9.383366438833068E-05</v>
      </c>
      <c r="T47" s="101">
        <v>1.7945274417242797E-05</v>
      </c>
      <c r="U47" s="101">
        <v>1.9039331001377662E-05</v>
      </c>
      <c r="V47" s="101">
        <v>5.6209855027570156E-06</v>
      </c>
      <c r="W47" s="101">
        <v>5.851967893473611E-06</v>
      </c>
      <c r="X47" s="101">
        <v>67.5</v>
      </c>
    </row>
    <row r="48" spans="1:24" s="101" customFormat="1" ht="12.75">
      <c r="A48" s="101">
        <v>3331</v>
      </c>
      <c r="B48" s="101">
        <v>101.44000244140625</v>
      </c>
      <c r="C48" s="101">
        <v>106.73999786376953</v>
      </c>
      <c r="D48" s="101">
        <v>9.145060539245605</v>
      </c>
      <c r="E48" s="101">
        <v>9.413305282592773</v>
      </c>
      <c r="F48" s="101">
        <v>13.025358111607687</v>
      </c>
      <c r="G48" s="101" t="s">
        <v>57</v>
      </c>
      <c r="H48" s="101">
        <v>-0.07082023139551552</v>
      </c>
      <c r="I48" s="101">
        <v>33.86918221001074</v>
      </c>
      <c r="J48" s="101" t="s">
        <v>60</v>
      </c>
      <c r="K48" s="101">
        <v>0.09624918195777152</v>
      </c>
      <c r="L48" s="101">
        <v>0.0002313342127181523</v>
      </c>
      <c r="M48" s="101">
        <v>-0.02238106735903271</v>
      </c>
      <c r="N48" s="101">
        <v>-0.00010174694243655626</v>
      </c>
      <c r="O48" s="101">
        <v>0.00393019149253357</v>
      </c>
      <c r="P48" s="101">
        <v>2.6441113119186178E-05</v>
      </c>
      <c r="Q48" s="101">
        <v>-0.0004426466178087555</v>
      </c>
      <c r="R48" s="101">
        <v>-8.177101946597894E-06</v>
      </c>
      <c r="S48" s="101">
        <v>5.674131421480237E-05</v>
      </c>
      <c r="T48" s="101">
        <v>1.8817716317931333E-06</v>
      </c>
      <c r="U48" s="101">
        <v>-8.352282498123609E-06</v>
      </c>
      <c r="V48" s="101">
        <v>-6.440795091751389E-07</v>
      </c>
      <c r="W48" s="101">
        <v>3.6914899290854143E-06</v>
      </c>
      <c r="X48" s="101">
        <v>67.5</v>
      </c>
    </row>
    <row r="49" spans="1:24" s="101" customFormat="1" ht="12.75">
      <c r="A49" s="101">
        <v>3333</v>
      </c>
      <c r="B49" s="101">
        <v>104.37999725341797</v>
      </c>
      <c r="C49" s="101">
        <v>98.9800033569336</v>
      </c>
      <c r="D49" s="101">
        <v>8.997126579284668</v>
      </c>
      <c r="E49" s="101">
        <v>9.50622844696045</v>
      </c>
      <c r="F49" s="101">
        <v>14.723273347381651</v>
      </c>
      <c r="G49" s="101" t="s">
        <v>58</v>
      </c>
      <c r="H49" s="101">
        <v>2.0384817148643037</v>
      </c>
      <c r="I49" s="101">
        <v>38.91847896828227</v>
      </c>
      <c r="J49" s="101" t="s">
        <v>61</v>
      </c>
      <c r="K49" s="101">
        <v>0.14981805500670725</v>
      </c>
      <c r="L49" s="101">
        <v>0.04250377049472105</v>
      </c>
      <c r="M49" s="101">
        <v>0.035724183690329495</v>
      </c>
      <c r="N49" s="101">
        <v>-0.009837882604558146</v>
      </c>
      <c r="O49" s="101">
        <v>0.0059749605875825465</v>
      </c>
      <c r="P49" s="101">
        <v>0.0012190373397251571</v>
      </c>
      <c r="Q49" s="101">
        <v>0.0007495788621715761</v>
      </c>
      <c r="R49" s="101">
        <v>-0.00015121127889175835</v>
      </c>
      <c r="S49" s="101">
        <v>7.47340607335032E-05</v>
      </c>
      <c r="T49" s="101">
        <v>1.784633882441795E-05</v>
      </c>
      <c r="U49" s="101">
        <v>1.7109514956642068E-05</v>
      </c>
      <c r="V49" s="101">
        <v>-5.583962715497414E-06</v>
      </c>
      <c r="W49" s="101">
        <v>4.54075217664507E-06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22" customFormat="1" ht="12.75" hidden="1">
      <c r="A55" s="122" t="s">
        <v>116</v>
      </c>
    </row>
    <row r="56" spans="1:24" s="122" customFormat="1" ht="12.75" hidden="1">
      <c r="A56" s="122">
        <v>3332</v>
      </c>
      <c r="B56" s="122">
        <v>79.44</v>
      </c>
      <c r="C56" s="122">
        <v>70.24</v>
      </c>
      <c r="D56" s="122">
        <v>9.203364316731378</v>
      </c>
      <c r="E56" s="122">
        <v>10.155020226684702</v>
      </c>
      <c r="F56" s="122">
        <v>8.729240310618833</v>
      </c>
      <c r="G56" s="122" t="s">
        <v>59</v>
      </c>
      <c r="H56" s="122">
        <v>10.593542711994033</v>
      </c>
      <c r="I56" s="122">
        <v>22.53354271199403</v>
      </c>
      <c r="J56" s="122" t="s">
        <v>73</v>
      </c>
      <c r="K56" s="122">
        <v>3.2693582364485096</v>
      </c>
      <c r="M56" s="122" t="s">
        <v>68</v>
      </c>
      <c r="N56" s="122">
        <v>1.7497353748763518</v>
      </c>
      <c r="X56" s="122">
        <v>67.5</v>
      </c>
    </row>
    <row r="57" spans="1:24" s="122" customFormat="1" ht="12.75" hidden="1">
      <c r="A57" s="122">
        <v>3333</v>
      </c>
      <c r="B57" s="122">
        <v>123.37999725341797</v>
      </c>
      <c r="C57" s="122">
        <v>125.58000183105469</v>
      </c>
      <c r="D57" s="122">
        <v>8.517102241516113</v>
      </c>
      <c r="E57" s="122">
        <v>9.113624572753906</v>
      </c>
      <c r="F57" s="122">
        <v>11.419974441817601</v>
      </c>
      <c r="G57" s="122" t="s">
        <v>56</v>
      </c>
      <c r="H57" s="122">
        <v>-23.96642576619368</v>
      </c>
      <c r="I57" s="122">
        <v>31.913571487224285</v>
      </c>
      <c r="J57" s="122" t="s">
        <v>62</v>
      </c>
      <c r="K57" s="122">
        <v>1.7208827333342502</v>
      </c>
      <c r="L57" s="122">
        <v>0.36733638374925265</v>
      </c>
      <c r="M57" s="122">
        <v>0.4073959856849066</v>
      </c>
      <c r="N57" s="122">
        <v>0.04531427204218238</v>
      </c>
      <c r="O57" s="122">
        <v>0.06911419100532035</v>
      </c>
      <c r="P57" s="122">
        <v>0.010537876656710066</v>
      </c>
      <c r="Q57" s="122">
        <v>0.00841276522921345</v>
      </c>
      <c r="R57" s="122">
        <v>0.0006974161676325607</v>
      </c>
      <c r="S57" s="122">
        <v>0.0009068111851988486</v>
      </c>
      <c r="T57" s="122">
        <v>0.00015508085253454043</v>
      </c>
      <c r="U57" s="122">
        <v>0.00018400002441903407</v>
      </c>
      <c r="V57" s="122">
        <v>2.5886803365210716E-05</v>
      </c>
      <c r="W57" s="122">
        <v>5.655161302264564E-05</v>
      </c>
      <c r="X57" s="122">
        <v>67.5</v>
      </c>
    </row>
    <row r="58" spans="1:24" s="122" customFormat="1" ht="12.75" hidden="1">
      <c r="A58" s="122">
        <v>3331</v>
      </c>
      <c r="B58" s="122">
        <v>114.5199966430664</v>
      </c>
      <c r="C58" s="122">
        <v>129.22000122070312</v>
      </c>
      <c r="D58" s="122">
        <v>9.438753128051758</v>
      </c>
      <c r="E58" s="122">
        <v>9.511716842651367</v>
      </c>
      <c r="F58" s="122">
        <v>20.4769727631203</v>
      </c>
      <c r="G58" s="122" t="s">
        <v>57</v>
      </c>
      <c r="H58" s="122">
        <v>4.596861783849292</v>
      </c>
      <c r="I58" s="122">
        <v>51.6168584269157</v>
      </c>
      <c r="J58" s="122" t="s">
        <v>60</v>
      </c>
      <c r="K58" s="122">
        <v>0.23727754720124555</v>
      </c>
      <c r="L58" s="122">
        <v>0.0019985951789427397</v>
      </c>
      <c r="M58" s="122">
        <v>-0.0515823261464716</v>
      </c>
      <c r="N58" s="122">
        <v>-0.0004689521343311416</v>
      </c>
      <c r="O58" s="122">
        <v>0.0102671321795952</v>
      </c>
      <c r="P58" s="122">
        <v>0.0002285617391961816</v>
      </c>
      <c r="Q58" s="122">
        <v>-0.0008457961528990052</v>
      </c>
      <c r="R58" s="122">
        <v>-3.7688683674616623E-05</v>
      </c>
      <c r="S58" s="122">
        <v>0.00019496162487589932</v>
      </c>
      <c r="T58" s="122">
        <v>1.627614614993496E-05</v>
      </c>
      <c r="U58" s="122">
        <v>-3.9364060439312265E-06</v>
      </c>
      <c r="V58" s="122">
        <v>-2.9688973858167797E-06</v>
      </c>
      <c r="W58" s="122">
        <v>1.3990129387701689E-05</v>
      </c>
      <c r="X58" s="122">
        <v>67.5</v>
      </c>
    </row>
    <row r="59" spans="1:24" s="122" customFormat="1" ht="12.75" hidden="1">
      <c r="A59" s="122">
        <v>3330</v>
      </c>
      <c r="B59" s="122">
        <v>88.95999908447266</v>
      </c>
      <c r="C59" s="122">
        <v>100.36000061035156</v>
      </c>
      <c r="D59" s="122">
        <v>9.385716438293457</v>
      </c>
      <c r="E59" s="122">
        <v>9.321959495544434</v>
      </c>
      <c r="F59" s="122">
        <v>16.519753929172346</v>
      </c>
      <c r="G59" s="122" t="s">
        <v>58</v>
      </c>
      <c r="H59" s="122">
        <v>20.372111805588062</v>
      </c>
      <c r="I59" s="122">
        <v>41.83211089006072</v>
      </c>
      <c r="J59" s="122" t="s">
        <v>61</v>
      </c>
      <c r="K59" s="122">
        <v>1.704446170309324</v>
      </c>
      <c r="L59" s="122">
        <v>0.36733094675413464</v>
      </c>
      <c r="M59" s="122">
        <v>0.40411725127924897</v>
      </c>
      <c r="N59" s="122">
        <v>-0.045311845411642834</v>
      </c>
      <c r="O59" s="122">
        <v>0.06834732910016765</v>
      </c>
      <c r="P59" s="122">
        <v>0.010535397665176693</v>
      </c>
      <c r="Q59" s="122">
        <v>0.008370140241931676</v>
      </c>
      <c r="R59" s="122">
        <v>-0.0006963970663336849</v>
      </c>
      <c r="S59" s="122">
        <v>0.0008856051549237334</v>
      </c>
      <c r="T59" s="122">
        <v>0.00015422437514655662</v>
      </c>
      <c r="U59" s="122">
        <v>0.00018395791283242597</v>
      </c>
      <c r="V59" s="122">
        <v>-2.571599184907273E-05</v>
      </c>
      <c r="W59" s="122">
        <v>5.479380635782141E-05</v>
      </c>
      <c r="X59" s="122">
        <v>67.5</v>
      </c>
    </row>
    <row r="60" s="122" customFormat="1" ht="12.75" hidden="1">
      <c r="A60" s="122" t="s">
        <v>122</v>
      </c>
    </row>
    <row r="61" spans="1:24" s="122" customFormat="1" ht="12.75" hidden="1">
      <c r="A61" s="122">
        <v>3332</v>
      </c>
      <c r="B61" s="122">
        <v>67.26</v>
      </c>
      <c r="C61" s="122">
        <v>70.46</v>
      </c>
      <c r="D61" s="122">
        <v>9.642916358985712</v>
      </c>
      <c r="E61" s="122">
        <v>10.084864019381785</v>
      </c>
      <c r="F61" s="122">
        <v>3.8277293957620264</v>
      </c>
      <c r="G61" s="122" t="s">
        <v>59</v>
      </c>
      <c r="H61" s="122">
        <v>9.665616310289394</v>
      </c>
      <c r="I61" s="122">
        <v>9.425616310289401</v>
      </c>
      <c r="J61" s="122" t="s">
        <v>73</v>
      </c>
      <c r="K61" s="122">
        <v>1.7536869253325544</v>
      </c>
      <c r="M61" s="122" t="s">
        <v>68</v>
      </c>
      <c r="N61" s="122">
        <v>1.0468853668880935</v>
      </c>
      <c r="X61" s="122">
        <v>67.5</v>
      </c>
    </row>
    <row r="62" spans="1:24" s="122" customFormat="1" ht="12.75" hidden="1">
      <c r="A62" s="122">
        <v>3333</v>
      </c>
      <c r="B62" s="122">
        <v>116.05999755859375</v>
      </c>
      <c r="C62" s="122">
        <v>120.66000366210938</v>
      </c>
      <c r="D62" s="122">
        <v>8.908178329467773</v>
      </c>
      <c r="E62" s="122">
        <v>9.400832176208496</v>
      </c>
      <c r="F62" s="122">
        <v>10.250905695669111</v>
      </c>
      <c r="G62" s="122" t="s">
        <v>56</v>
      </c>
      <c r="H62" s="122">
        <v>-21.179465183616188</v>
      </c>
      <c r="I62" s="122">
        <v>27.380532374977566</v>
      </c>
      <c r="J62" s="122" t="s">
        <v>62</v>
      </c>
      <c r="K62" s="122">
        <v>1.1604892119888808</v>
      </c>
      <c r="L62" s="122">
        <v>0.5732819962898155</v>
      </c>
      <c r="M62" s="122">
        <v>0.2747302702700598</v>
      </c>
      <c r="N62" s="122">
        <v>0.018635633049956003</v>
      </c>
      <c r="O62" s="122">
        <v>0.04660770557881807</v>
      </c>
      <c r="P62" s="122">
        <v>0.016445772181631832</v>
      </c>
      <c r="Q62" s="122">
        <v>0.005673210778537902</v>
      </c>
      <c r="R62" s="122">
        <v>0.0002867721557659701</v>
      </c>
      <c r="S62" s="122">
        <v>0.000611528873235726</v>
      </c>
      <c r="T62" s="122">
        <v>0.00024200524862884426</v>
      </c>
      <c r="U62" s="122">
        <v>0.00012407850585901235</v>
      </c>
      <c r="V62" s="122">
        <v>1.0642073704722788E-05</v>
      </c>
      <c r="W62" s="122">
        <v>3.8137926824968455E-05</v>
      </c>
      <c r="X62" s="122">
        <v>67.5</v>
      </c>
    </row>
    <row r="63" spans="1:24" s="122" customFormat="1" ht="12.75" hidden="1">
      <c r="A63" s="122">
        <v>3331</v>
      </c>
      <c r="B63" s="122">
        <v>106.44000244140625</v>
      </c>
      <c r="C63" s="122">
        <v>101.04000091552734</v>
      </c>
      <c r="D63" s="122">
        <v>9.286893844604492</v>
      </c>
      <c r="E63" s="122">
        <v>9.869364738464355</v>
      </c>
      <c r="F63" s="122">
        <v>18.08498013416178</v>
      </c>
      <c r="G63" s="122" t="s">
        <v>57</v>
      </c>
      <c r="H63" s="122">
        <v>7.37700431497219</v>
      </c>
      <c r="I63" s="122">
        <v>46.31700675637844</v>
      </c>
      <c r="J63" s="122" t="s">
        <v>60</v>
      </c>
      <c r="K63" s="122">
        <v>0.09252562219737749</v>
      </c>
      <c r="L63" s="122">
        <v>0.00311901568045581</v>
      </c>
      <c r="M63" s="122">
        <v>-0.018790072256021743</v>
      </c>
      <c r="N63" s="122">
        <v>-0.0001930864411775249</v>
      </c>
      <c r="O63" s="122">
        <v>0.004216713583750606</v>
      </c>
      <c r="P63" s="122">
        <v>0.00035681131647556484</v>
      </c>
      <c r="Q63" s="122">
        <v>-0.00023933925627795977</v>
      </c>
      <c r="R63" s="122">
        <v>-1.5506778596496182E-05</v>
      </c>
      <c r="S63" s="122">
        <v>9.633471594665693E-05</v>
      </c>
      <c r="T63" s="122">
        <v>2.541086795283382E-05</v>
      </c>
      <c r="U63" s="122">
        <v>4.597275996497985E-06</v>
      </c>
      <c r="V63" s="122">
        <v>-1.2203216195163544E-06</v>
      </c>
      <c r="W63" s="122">
        <v>7.260687240931121E-06</v>
      </c>
      <c r="X63" s="122">
        <v>67.5</v>
      </c>
    </row>
    <row r="64" spans="1:24" s="122" customFormat="1" ht="12.75" hidden="1">
      <c r="A64" s="122">
        <v>3330</v>
      </c>
      <c r="B64" s="122">
        <v>85.05999755859375</v>
      </c>
      <c r="C64" s="122">
        <v>86.86000061035156</v>
      </c>
      <c r="D64" s="122">
        <v>9.18014144897461</v>
      </c>
      <c r="E64" s="122">
        <v>9.38331413269043</v>
      </c>
      <c r="F64" s="122">
        <v>10.224278089755254</v>
      </c>
      <c r="G64" s="122" t="s">
        <v>58</v>
      </c>
      <c r="H64" s="122">
        <v>8.905840144344438</v>
      </c>
      <c r="I64" s="122">
        <v>26.46583770293819</v>
      </c>
      <c r="J64" s="122" t="s">
        <v>61</v>
      </c>
      <c r="K64" s="122">
        <v>1.1567948047858625</v>
      </c>
      <c r="L64" s="122">
        <v>0.5732735115206536</v>
      </c>
      <c r="M64" s="122">
        <v>0.27408694713041987</v>
      </c>
      <c r="N64" s="122">
        <v>-0.018634632725085993</v>
      </c>
      <c r="O64" s="122">
        <v>0.046416565425227256</v>
      </c>
      <c r="P64" s="122">
        <v>0.016441900995157778</v>
      </c>
      <c r="Q64" s="122">
        <v>0.005668159953470169</v>
      </c>
      <c r="R64" s="122">
        <v>-0.00028635259583286663</v>
      </c>
      <c r="S64" s="122">
        <v>0.0006038933559035349</v>
      </c>
      <c r="T64" s="122">
        <v>0.0002406674638454321</v>
      </c>
      <c r="U64" s="122">
        <v>0.00012399330897115774</v>
      </c>
      <c r="V64" s="122">
        <v>-1.057187532473275E-05</v>
      </c>
      <c r="W64" s="122">
        <v>3.744040442217509E-05</v>
      </c>
      <c r="X64" s="122">
        <v>67.5</v>
      </c>
    </row>
    <row r="65" s="122" customFormat="1" ht="12.75" hidden="1">
      <c r="A65" s="122" t="s">
        <v>128</v>
      </c>
    </row>
    <row r="66" spans="1:24" s="122" customFormat="1" ht="12.75" hidden="1">
      <c r="A66" s="122">
        <v>3332</v>
      </c>
      <c r="B66" s="122">
        <v>79.92</v>
      </c>
      <c r="C66" s="122">
        <v>87.42</v>
      </c>
      <c r="D66" s="122">
        <v>9.422065842771767</v>
      </c>
      <c r="E66" s="122">
        <v>9.760520949422647</v>
      </c>
      <c r="F66" s="122">
        <v>7.040704607774149</v>
      </c>
      <c r="G66" s="122" t="s">
        <v>59</v>
      </c>
      <c r="H66" s="122">
        <v>5.3332719051686865</v>
      </c>
      <c r="I66" s="122">
        <v>17.753271905168692</v>
      </c>
      <c r="J66" s="122" t="s">
        <v>73</v>
      </c>
      <c r="K66" s="122">
        <v>0.8886746485703516</v>
      </c>
      <c r="M66" s="122" t="s">
        <v>68</v>
      </c>
      <c r="N66" s="122">
        <v>0.46350210460322394</v>
      </c>
      <c r="X66" s="122">
        <v>67.5</v>
      </c>
    </row>
    <row r="67" spans="1:24" s="122" customFormat="1" ht="12.75" hidden="1">
      <c r="A67" s="122">
        <v>3333</v>
      </c>
      <c r="B67" s="122">
        <v>105.72000122070312</v>
      </c>
      <c r="C67" s="122">
        <v>107.31999969482422</v>
      </c>
      <c r="D67" s="122">
        <v>8.856267929077148</v>
      </c>
      <c r="E67" s="122">
        <v>9.29323673248291</v>
      </c>
      <c r="F67" s="122">
        <v>11.354636049113287</v>
      </c>
      <c r="G67" s="122" t="s">
        <v>56</v>
      </c>
      <c r="H67" s="122">
        <v>-7.726853692812341</v>
      </c>
      <c r="I67" s="122">
        <v>30.493147527890788</v>
      </c>
      <c r="J67" s="122" t="s">
        <v>62</v>
      </c>
      <c r="K67" s="122">
        <v>0.9136834674552775</v>
      </c>
      <c r="L67" s="122">
        <v>0.05950945974054103</v>
      </c>
      <c r="M67" s="122">
        <v>0.21630242347006404</v>
      </c>
      <c r="N67" s="122">
        <v>0.04646381791104061</v>
      </c>
      <c r="O67" s="122">
        <v>0.03669535614695131</v>
      </c>
      <c r="P67" s="122">
        <v>0.0017070827432702409</v>
      </c>
      <c r="Q67" s="122">
        <v>0.004466649798799881</v>
      </c>
      <c r="R67" s="122">
        <v>0.000715169672287982</v>
      </c>
      <c r="S67" s="122">
        <v>0.00048144981813935016</v>
      </c>
      <c r="T67" s="122">
        <v>2.510678678241986E-05</v>
      </c>
      <c r="U67" s="122">
        <v>9.76931361111174E-05</v>
      </c>
      <c r="V67" s="122">
        <v>2.6546856586754628E-05</v>
      </c>
      <c r="W67" s="122">
        <v>3.002426415961014E-05</v>
      </c>
      <c r="X67" s="122">
        <v>67.5</v>
      </c>
    </row>
    <row r="68" spans="1:24" s="122" customFormat="1" ht="12.75" hidden="1">
      <c r="A68" s="122">
        <v>3331</v>
      </c>
      <c r="B68" s="122">
        <v>108.77999877929688</v>
      </c>
      <c r="C68" s="122">
        <v>110.4800033569336</v>
      </c>
      <c r="D68" s="122">
        <v>9.376566886901855</v>
      </c>
      <c r="E68" s="122">
        <v>9.866093635559082</v>
      </c>
      <c r="F68" s="122">
        <v>15.913645695020268</v>
      </c>
      <c r="G68" s="122" t="s">
        <v>57</v>
      </c>
      <c r="H68" s="122">
        <v>-0.9097445389369199</v>
      </c>
      <c r="I68" s="122">
        <v>40.370254240359955</v>
      </c>
      <c r="J68" s="122" t="s">
        <v>60</v>
      </c>
      <c r="K68" s="122">
        <v>0.2435474419368889</v>
      </c>
      <c r="L68" s="122">
        <v>-0.0003235557751225173</v>
      </c>
      <c r="M68" s="122">
        <v>-0.05528323304733922</v>
      </c>
      <c r="N68" s="122">
        <v>-0.00048054513056790726</v>
      </c>
      <c r="O68" s="122">
        <v>0.01016217959876482</v>
      </c>
      <c r="P68" s="122">
        <v>-3.7114863000371114E-05</v>
      </c>
      <c r="Q68" s="122">
        <v>-0.001027870213030141</v>
      </c>
      <c r="R68" s="122">
        <v>-3.8631040687295855E-05</v>
      </c>
      <c r="S68" s="122">
        <v>0.00016426477799290375</v>
      </c>
      <c r="T68" s="122">
        <v>-2.646010234796753E-06</v>
      </c>
      <c r="U68" s="122">
        <v>-1.4873857261687101E-05</v>
      </c>
      <c r="V68" s="122">
        <v>-3.0449218313871753E-06</v>
      </c>
      <c r="W68" s="122">
        <v>1.1175767738310172E-05</v>
      </c>
      <c r="X68" s="122">
        <v>67.5</v>
      </c>
    </row>
    <row r="69" spans="1:24" s="122" customFormat="1" ht="12.75" hidden="1">
      <c r="A69" s="122">
        <v>3330</v>
      </c>
      <c r="B69" s="122">
        <v>83</v>
      </c>
      <c r="C69" s="122">
        <v>91.30000305175781</v>
      </c>
      <c r="D69" s="122">
        <v>8.921347618103027</v>
      </c>
      <c r="E69" s="122">
        <v>9.062384605407715</v>
      </c>
      <c r="F69" s="122">
        <v>11.524239975266669</v>
      </c>
      <c r="G69" s="122" t="s">
        <v>58</v>
      </c>
      <c r="H69" s="122">
        <v>15.193509296360773</v>
      </c>
      <c r="I69" s="122">
        <v>30.693509296360773</v>
      </c>
      <c r="J69" s="122" t="s">
        <v>61</v>
      </c>
      <c r="K69" s="122">
        <v>0.8806259831660073</v>
      </c>
      <c r="L69" s="122">
        <v>-0.059508580139938295</v>
      </c>
      <c r="M69" s="122">
        <v>0.2091183936024196</v>
      </c>
      <c r="N69" s="122">
        <v>-0.04646133286129258</v>
      </c>
      <c r="O69" s="122">
        <v>0.03526016546407639</v>
      </c>
      <c r="P69" s="122">
        <v>-0.001706679225664716</v>
      </c>
      <c r="Q69" s="122">
        <v>0.004346773889942332</v>
      </c>
      <c r="R69" s="122">
        <v>-0.0007141255511854453</v>
      </c>
      <c r="S69" s="122">
        <v>0.0004525605043498111</v>
      </c>
      <c r="T69" s="122">
        <v>-2.4966965622102407E-05</v>
      </c>
      <c r="U69" s="122">
        <v>9.655421903461427E-05</v>
      </c>
      <c r="V69" s="122">
        <v>-2.6371652312254904E-05</v>
      </c>
      <c r="W69" s="122">
        <v>2.7866802001402952E-05</v>
      </c>
      <c r="X69" s="122">
        <v>67.5</v>
      </c>
    </row>
    <row r="70" s="122" customFormat="1" ht="12.75" hidden="1">
      <c r="A70" s="122" t="s">
        <v>134</v>
      </c>
    </row>
    <row r="71" spans="1:24" s="122" customFormat="1" ht="12.75" hidden="1">
      <c r="A71" s="122">
        <v>3332</v>
      </c>
      <c r="B71" s="122">
        <v>93.2</v>
      </c>
      <c r="C71" s="122">
        <v>77.9</v>
      </c>
      <c r="D71" s="122">
        <v>9.246843602493447</v>
      </c>
      <c r="E71" s="122">
        <v>9.832368724312646</v>
      </c>
      <c r="F71" s="122">
        <v>13.369436028822383</v>
      </c>
      <c r="G71" s="122" t="s">
        <v>59</v>
      </c>
      <c r="H71" s="122">
        <v>8.669299556731403</v>
      </c>
      <c r="I71" s="122">
        <v>34.369299556731406</v>
      </c>
      <c r="J71" s="122" t="s">
        <v>73</v>
      </c>
      <c r="K71" s="122">
        <v>0.6732430978404809</v>
      </c>
      <c r="M71" s="122" t="s">
        <v>68</v>
      </c>
      <c r="N71" s="122">
        <v>0.3506774357961209</v>
      </c>
      <c r="X71" s="122">
        <v>67.5</v>
      </c>
    </row>
    <row r="72" spans="1:24" s="122" customFormat="1" ht="12.75" hidden="1">
      <c r="A72" s="122">
        <v>3333</v>
      </c>
      <c r="B72" s="122">
        <v>89.72000122070312</v>
      </c>
      <c r="C72" s="122">
        <v>99.72000122070312</v>
      </c>
      <c r="D72" s="122">
        <v>9.015270233154297</v>
      </c>
      <c r="E72" s="122">
        <v>9.457714080810547</v>
      </c>
      <c r="F72" s="122">
        <v>6.456240847953231</v>
      </c>
      <c r="G72" s="122" t="s">
        <v>56</v>
      </c>
      <c r="H72" s="122">
        <v>-5.198866993326078</v>
      </c>
      <c r="I72" s="122">
        <v>17.021134227377054</v>
      </c>
      <c r="J72" s="122" t="s">
        <v>62</v>
      </c>
      <c r="K72" s="122">
        <v>0.796319701506795</v>
      </c>
      <c r="L72" s="122">
        <v>0.023466470073828412</v>
      </c>
      <c r="M72" s="122">
        <v>0.1885182187397947</v>
      </c>
      <c r="N72" s="122">
        <v>0.0445998191065966</v>
      </c>
      <c r="O72" s="122">
        <v>0.03198170060064355</v>
      </c>
      <c r="P72" s="122">
        <v>0.0006731560509319678</v>
      </c>
      <c r="Q72" s="122">
        <v>0.0038928936071546054</v>
      </c>
      <c r="R72" s="122">
        <v>0.0006864916189434911</v>
      </c>
      <c r="S72" s="122">
        <v>0.00041960556492107257</v>
      </c>
      <c r="T72" s="122">
        <v>9.888752782230532E-06</v>
      </c>
      <c r="U72" s="122">
        <v>8.514222645282483E-05</v>
      </c>
      <c r="V72" s="122">
        <v>2.5484012042455885E-05</v>
      </c>
      <c r="W72" s="122">
        <v>2.616694315568557E-05</v>
      </c>
      <c r="X72" s="122">
        <v>67.5</v>
      </c>
    </row>
    <row r="73" spans="1:24" s="122" customFormat="1" ht="12.75" hidden="1">
      <c r="A73" s="122">
        <v>3331</v>
      </c>
      <c r="B73" s="122">
        <v>106.94000244140625</v>
      </c>
      <c r="C73" s="122">
        <v>110.13999938964844</v>
      </c>
      <c r="D73" s="122">
        <v>9.435632705688477</v>
      </c>
      <c r="E73" s="122">
        <v>9.97718334197998</v>
      </c>
      <c r="F73" s="122">
        <v>14.2327532801055</v>
      </c>
      <c r="G73" s="122" t="s">
        <v>57</v>
      </c>
      <c r="H73" s="122">
        <v>-3.562685742466371</v>
      </c>
      <c r="I73" s="122">
        <v>35.87731669893988</v>
      </c>
      <c r="J73" s="122" t="s">
        <v>60</v>
      </c>
      <c r="K73" s="122">
        <v>0.47296389010206363</v>
      </c>
      <c r="L73" s="122">
        <v>-0.00012734381703236275</v>
      </c>
      <c r="M73" s="122">
        <v>-0.11023664456029955</v>
      </c>
      <c r="N73" s="122">
        <v>-0.00046114632686502025</v>
      </c>
      <c r="O73" s="122">
        <v>0.019271442054166275</v>
      </c>
      <c r="P73" s="122">
        <v>-1.4698408542146807E-05</v>
      </c>
      <c r="Q73" s="122">
        <v>-0.0021927131331294434</v>
      </c>
      <c r="R73" s="122">
        <v>-3.7066670133851724E-05</v>
      </c>
      <c r="S73" s="122">
        <v>0.00027487702240021805</v>
      </c>
      <c r="T73" s="122">
        <v>-1.0526250785727974E-06</v>
      </c>
      <c r="U73" s="122">
        <v>-4.222963095657486E-05</v>
      </c>
      <c r="V73" s="122">
        <v>-2.9196752823832143E-06</v>
      </c>
      <c r="W73" s="122">
        <v>1.7787792839304193E-05</v>
      </c>
      <c r="X73" s="122">
        <v>67.5</v>
      </c>
    </row>
    <row r="74" spans="1:24" s="122" customFormat="1" ht="12.75" hidden="1">
      <c r="A74" s="122">
        <v>3330</v>
      </c>
      <c r="B74" s="122">
        <v>90.26000213623047</v>
      </c>
      <c r="C74" s="122">
        <v>111.16000366210938</v>
      </c>
      <c r="D74" s="122">
        <v>9.057974815368652</v>
      </c>
      <c r="E74" s="122">
        <v>9.089489936828613</v>
      </c>
      <c r="F74" s="122">
        <v>13.058404644460445</v>
      </c>
      <c r="G74" s="122" t="s">
        <v>58</v>
      </c>
      <c r="H74" s="122">
        <v>11.505444956427091</v>
      </c>
      <c r="I74" s="122">
        <v>34.26544709265756</v>
      </c>
      <c r="J74" s="122" t="s">
        <v>61</v>
      </c>
      <c r="K74" s="122">
        <v>0.6406482854635561</v>
      </c>
      <c r="L74" s="122">
        <v>-0.02346612454748649</v>
      </c>
      <c r="M74" s="122">
        <v>0.1529280909215546</v>
      </c>
      <c r="N74" s="122">
        <v>-0.044597434998061916</v>
      </c>
      <c r="O74" s="122">
        <v>0.025523336272166994</v>
      </c>
      <c r="P74" s="122">
        <v>-0.0006729955614212104</v>
      </c>
      <c r="Q74" s="122">
        <v>0.003216617750437073</v>
      </c>
      <c r="R74" s="122">
        <v>-0.0006854901931062497</v>
      </c>
      <c r="S74" s="122">
        <v>0.00031703541232663975</v>
      </c>
      <c r="T74" s="122">
        <v>-9.832568943670403E-06</v>
      </c>
      <c r="U74" s="122">
        <v>7.393143441470346E-05</v>
      </c>
      <c r="V74" s="122">
        <v>-2.5316207575888555E-05</v>
      </c>
      <c r="W74" s="122">
        <v>1.9191230810421682E-05</v>
      </c>
      <c r="X74" s="122">
        <v>67.5</v>
      </c>
    </row>
    <row r="75" s="122" customFormat="1" ht="12.75" hidden="1">
      <c r="A75" s="122" t="s">
        <v>140</v>
      </c>
    </row>
    <row r="76" spans="1:24" s="122" customFormat="1" ht="12.75" hidden="1">
      <c r="A76" s="122">
        <v>3332</v>
      </c>
      <c r="B76" s="122">
        <v>86.36</v>
      </c>
      <c r="C76" s="122">
        <v>81.26</v>
      </c>
      <c r="D76" s="122">
        <v>9.18757151147169</v>
      </c>
      <c r="E76" s="122">
        <v>9.753686280871326</v>
      </c>
      <c r="F76" s="122">
        <v>13.007858185796461</v>
      </c>
      <c r="G76" s="122" t="s">
        <v>59</v>
      </c>
      <c r="H76" s="122">
        <v>14.78582516394453</v>
      </c>
      <c r="I76" s="122">
        <v>33.64582516394453</v>
      </c>
      <c r="J76" s="122" t="s">
        <v>73</v>
      </c>
      <c r="K76" s="122">
        <v>0.5650518000075673</v>
      </c>
      <c r="M76" s="122" t="s">
        <v>68</v>
      </c>
      <c r="N76" s="122">
        <v>0.3920858455157212</v>
      </c>
      <c r="X76" s="122">
        <v>67.5</v>
      </c>
    </row>
    <row r="77" spans="1:24" s="122" customFormat="1" ht="12.75" hidden="1">
      <c r="A77" s="122">
        <v>3333</v>
      </c>
      <c r="B77" s="122">
        <v>94.4000015258789</v>
      </c>
      <c r="C77" s="122">
        <v>107.80000305175781</v>
      </c>
      <c r="D77" s="122">
        <v>9.502154350280762</v>
      </c>
      <c r="E77" s="122">
        <v>9.286581039428711</v>
      </c>
      <c r="F77" s="122">
        <v>8.234575515694013</v>
      </c>
      <c r="G77" s="122" t="s">
        <v>56</v>
      </c>
      <c r="H77" s="122">
        <v>-6.298818279885296</v>
      </c>
      <c r="I77" s="122">
        <v>20.601183245993607</v>
      </c>
      <c r="J77" s="122" t="s">
        <v>62</v>
      </c>
      <c r="K77" s="122">
        <v>0.5757903649780707</v>
      </c>
      <c r="L77" s="122">
        <v>0.45143037043620293</v>
      </c>
      <c r="M77" s="122">
        <v>0.13631069956611078</v>
      </c>
      <c r="N77" s="122">
        <v>0.10214825764679963</v>
      </c>
      <c r="O77" s="122">
        <v>0.023125029120448646</v>
      </c>
      <c r="P77" s="122">
        <v>0.012950099769606146</v>
      </c>
      <c r="Q77" s="122">
        <v>0.0028147508445316486</v>
      </c>
      <c r="R77" s="122">
        <v>0.0015722867969115944</v>
      </c>
      <c r="S77" s="122">
        <v>0.00030342963127964306</v>
      </c>
      <c r="T77" s="122">
        <v>0.00019055668006622922</v>
      </c>
      <c r="U77" s="122">
        <v>6.155539360527603E-05</v>
      </c>
      <c r="V77" s="122">
        <v>5.834895144779723E-05</v>
      </c>
      <c r="W77" s="122">
        <v>1.8929649298156217E-05</v>
      </c>
      <c r="X77" s="122">
        <v>67.5</v>
      </c>
    </row>
    <row r="78" spans="1:24" s="122" customFormat="1" ht="12.75" hidden="1">
      <c r="A78" s="122">
        <v>3331</v>
      </c>
      <c r="B78" s="122">
        <v>88.12000274658203</v>
      </c>
      <c r="C78" s="122">
        <v>105.41999816894531</v>
      </c>
      <c r="D78" s="122">
        <v>9.287003517150879</v>
      </c>
      <c r="E78" s="122">
        <v>9.434366226196289</v>
      </c>
      <c r="F78" s="122">
        <v>11.897551849721742</v>
      </c>
      <c r="G78" s="122" t="s">
        <v>57</v>
      </c>
      <c r="H78" s="122">
        <v>9.82670102360592</v>
      </c>
      <c r="I78" s="122">
        <v>30.446703770187955</v>
      </c>
      <c r="J78" s="122" t="s">
        <v>60</v>
      </c>
      <c r="K78" s="122">
        <v>0.19285046525360497</v>
      </c>
      <c r="L78" s="122">
        <v>0.002457141175718008</v>
      </c>
      <c r="M78" s="122">
        <v>-0.04419161975436637</v>
      </c>
      <c r="N78" s="122">
        <v>-0.0010565485685816998</v>
      </c>
      <c r="O78" s="122">
        <v>0.007979634493088266</v>
      </c>
      <c r="P78" s="122">
        <v>0.0002810099067389368</v>
      </c>
      <c r="Q78" s="122">
        <v>-0.0008423391041852553</v>
      </c>
      <c r="R78" s="122">
        <v>-8.492050930147639E-05</v>
      </c>
      <c r="S78" s="122">
        <v>0.000123709729478681</v>
      </c>
      <c r="T78" s="122">
        <v>2.000505603029009E-05</v>
      </c>
      <c r="U78" s="122">
        <v>-1.3726687943976105E-05</v>
      </c>
      <c r="V78" s="122">
        <v>-6.697336933997113E-06</v>
      </c>
      <c r="W78" s="122">
        <v>8.29012123098648E-06</v>
      </c>
      <c r="X78" s="122">
        <v>67.5</v>
      </c>
    </row>
    <row r="79" spans="1:24" s="122" customFormat="1" ht="12.75" hidden="1">
      <c r="A79" s="122">
        <v>3330</v>
      </c>
      <c r="B79" s="122">
        <v>91.72000122070312</v>
      </c>
      <c r="C79" s="122">
        <v>116.31999969482422</v>
      </c>
      <c r="D79" s="122">
        <v>8.854443550109863</v>
      </c>
      <c r="E79" s="122">
        <v>9.094186782836914</v>
      </c>
      <c r="F79" s="122">
        <v>11.937532584324687</v>
      </c>
      <c r="G79" s="122" t="s">
        <v>58</v>
      </c>
      <c r="H79" s="122">
        <v>7.826259555483723</v>
      </c>
      <c r="I79" s="122">
        <v>32.04626077618685</v>
      </c>
      <c r="J79" s="122" t="s">
        <v>61</v>
      </c>
      <c r="K79" s="122">
        <v>0.5425340933554756</v>
      </c>
      <c r="L79" s="122">
        <v>0.45142368326153426</v>
      </c>
      <c r="M79" s="122">
        <v>0.12894846862094955</v>
      </c>
      <c r="N79" s="122">
        <v>-0.10214279340902709</v>
      </c>
      <c r="O79" s="122">
        <v>0.021704663212736425</v>
      </c>
      <c r="P79" s="122">
        <v>0.012947050531880522</v>
      </c>
      <c r="Q79" s="122">
        <v>0.0026857563460507754</v>
      </c>
      <c r="R79" s="122">
        <v>-0.0015699918085271972</v>
      </c>
      <c r="S79" s="122">
        <v>0.00027706577553139204</v>
      </c>
      <c r="T79" s="122">
        <v>0.0001895036834763066</v>
      </c>
      <c r="U79" s="122">
        <v>6.000537075953418E-05</v>
      </c>
      <c r="V79" s="122">
        <v>-5.796331437254012E-05</v>
      </c>
      <c r="W79" s="122">
        <v>1.701779987327191E-05</v>
      </c>
      <c r="X79" s="122">
        <v>67.5</v>
      </c>
    </row>
    <row r="80" s="122" customFormat="1" ht="12.75" hidden="1">
      <c r="A80" s="122" t="s">
        <v>146</v>
      </c>
    </row>
    <row r="81" spans="1:24" s="122" customFormat="1" ht="12.75" hidden="1">
      <c r="A81" s="122">
        <v>3332</v>
      </c>
      <c r="B81" s="122">
        <v>95.82</v>
      </c>
      <c r="C81" s="122">
        <v>99.82</v>
      </c>
      <c r="D81" s="122">
        <v>8.987637619189181</v>
      </c>
      <c r="E81" s="122">
        <v>9.749947708783347</v>
      </c>
      <c r="F81" s="122">
        <v>11.828062436828386</v>
      </c>
      <c r="G81" s="122" t="s">
        <v>59</v>
      </c>
      <c r="H81" s="122">
        <v>2.9672235437645327</v>
      </c>
      <c r="I81" s="122">
        <v>31.28722354376452</v>
      </c>
      <c r="J81" s="122" t="s">
        <v>73</v>
      </c>
      <c r="K81" s="122">
        <v>0.027799570735537245</v>
      </c>
      <c r="M81" s="122" t="s">
        <v>68</v>
      </c>
      <c r="N81" s="122">
        <v>0.015272020413785229</v>
      </c>
      <c r="X81" s="122">
        <v>67.5</v>
      </c>
    </row>
    <row r="82" spans="1:24" s="122" customFormat="1" ht="12.75" hidden="1">
      <c r="A82" s="122">
        <v>3333</v>
      </c>
      <c r="B82" s="122">
        <v>104.37999725341797</v>
      </c>
      <c r="C82" s="122">
        <v>98.9800033569336</v>
      </c>
      <c r="D82" s="122">
        <v>8.997126579284668</v>
      </c>
      <c r="E82" s="122">
        <v>9.50622844696045</v>
      </c>
      <c r="F82" s="122">
        <v>13.616432743072528</v>
      </c>
      <c r="G82" s="122" t="s">
        <v>56</v>
      </c>
      <c r="H82" s="122">
        <v>-0.8872639236017505</v>
      </c>
      <c r="I82" s="122">
        <v>35.99273332981621</v>
      </c>
      <c r="J82" s="122" t="s">
        <v>62</v>
      </c>
      <c r="K82" s="122">
        <v>0.15639772704300595</v>
      </c>
      <c r="L82" s="122">
        <v>0.04274229506857094</v>
      </c>
      <c r="M82" s="122">
        <v>0.03702507404119608</v>
      </c>
      <c r="N82" s="122">
        <v>0.009999460212522172</v>
      </c>
      <c r="O82" s="122">
        <v>0.006281201632457855</v>
      </c>
      <c r="P82" s="122">
        <v>0.0012261386082683694</v>
      </c>
      <c r="Q82" s="122">
        <v>0.0007645622940417672</v>
      </c>
      <c r="R82" s="122">
        <v>0.00015391543142905897</v>
      </c>
      <c r="S82" s="122">
        <v>8.241149806571047E-05</v>
      </c>
      <c r="T82" s="122">
        <v>1.8045928225940295E-05</v>
      </c>
      <c r="U82" s="122">
        <v>1.6722157203873234E-05</v>
      </c>
      <c r="V82" s="122">
        <v>5.713344774609872E-06</v>
      </c>
      <c r="W82" s="122">
        <v>5.139342208096966E-06</v>
      </c>
      <c r="X82" s="122">
        <v>67.5</v>
      </c>
    </row>
    <row r="83" spans="1:24" s="122" customFormat="1" ht="12.75" hidden="1">
      <c r="A83" s="122">
        <v>3331</v>
      </c>
      <c r="B83" s="122">
        <v>101.44000244140625</v>
      </c>
      <c r="C83" s="122">
        <v>106.73999786376953</v>
      </c>
      <c r="D83" s="122">
        <v>9.145060539245605</v>
      </c>
      <c r="E83" s="122">
        <v>9.413305282592773</v>
      </c>
      <c r="F83" s="122">
        <v>12.823806767240361</v>
      </c>
      <c r="G83" s="122" t="s">
        <v>57</v>
      </c>
      <c r="H83" s="122">
        <v>-0.594904033818267</v>
      </c>
      <c r="I83" s="122">
        <v>33.345098407587976</v>
      </c>
      <c r="J83" s="122" t="s">
        <v>60</v>
      </c>
      <c r="K83" s="122">
        <v>0.13729931820877012</v>
      </c>
      <c r="L83" s="122">
        <v>0.00023266341244425912</v>
      </c>
      <c r="M83" s="122">
        <v>-0.03230009466126288</v>
      </c>
      <c r="N83" s="122">
        <v>-0.00010338285273325405</v>
      </c>
      <c r="O83" s="122">
        <v>0.005546284705758271</v>
      </c>
      <c r="P83" s="122">
        <v>2.6587444780089276E-05</v>
      </c>
      <c r="Q83" s="122">
        <v>-0.0006569547009955842</v>
      </c>
      <c r="R83" s="122">
        <v>-8.307836700737176E-06</v>
      </c>
      <c r="S83" s="122">
        <v>7.521414737955068E-05</v>
      </c>
      <c r="T83" s="122">
        <v>1.8915439304316155E-06</v>
      </c>
      <c r="U83" s="122">
        <v>-1.364618996376074E-05</v>
      </c>
      <c r="V83" s="122">
        <v>-6.541204977689017E-07</v>
      </c>
      <c r="W83" s="122">
        <v>4.757500237204413E-06</v>
      </c>
      <c r="X83" s="122">
        <v>67.5</v>
      </c>
    </row>
    <row r="84" spans="1:24" s="122" customFormat="1" ht="12.75" hidden="1">
      <c r="A84" s="122">
        <v>3330</v>
      </c>
      <c r="B84" s="122">
        <v>107.27999877929688</v>
      </c>
      <c r="C84" s="122">
        <v>100.4800033569336</v>
      </c>
      <c r="D84" s="122">
        <v>8.794227600097656</v>
      </c>
      <c r="E84" s="122">
        <v>9.371119499206543</v>
      </c>
      <c r="F84" s="122">
        <v>15.105052627643506</v>
      </c>
      <c r="G84" s="122" t="s">
        <v>58</v>
      </c>
      <c r="H84" s="122">
        <v>1.0738342669172312</v>
      </c>
      <c r="I84" s="122">
        <v>40.8538330462141</v>
      </c>
      <c r="J84" s="122" t="s">
        <v>61</v>
      </c>
      <c r="K84" s="122">
        <v>0.07489423371412168</v>
      </c>
      <c r="L84" s="122">
        <v>0.04274166182386096</v>
      </c>
      <c r="M84" s="122">
        <v>0.018098618528205646</v>
      </c>
      <c r="N84" s="122">
        <v>-0.009998925768680087</v>
      </c>
      <c r="O84" s="122">
        <v>0.0029482570970427798</v>
      </c>
      <c r="P84" s="122">
        <v>0.0012258503148697886</v>
      </c>
      <c r="Q84" s="122">
        <v>0.0003911087090697575</v>
      </c>
      <c r="R84" s="122">
        <v>-0.00015369105335492772</v>
      </c>
      <c r="S84" s="122">
        <v>3.3682147309841016E-05</v>
      </c>
      <c r="T84" s="122">
        <v>1.794652019459583E-05</v>
      </c>
      <c r="U84" s="122">
        <v>9.664990482354605E-06</v>
      </c>
      <c r="V84" s="122">
        <v>-5.67577614850696E-06</v>
      </c>
      <c r="W84" s="122">
        <v>1.943972691404626E-06</v>
      </c>
      <c r="X84" s="122">
        <v>67.5</v>
      </c>
    </row>
    <row r="85" spans="1:14" s="122" customFormat="1" ht="12.75">
      <c r="A85" s="122" t="s">
        <v>152</v>
      </c>
      <c r="E85" s="123" t="s">
        <v>106</v>
      </c>
      <c r="F85" s="123">
        <f>MIN(F56:F84)</f>
        <v>3.8277293957620264</v>
      </c>
      <c r="G85" s="123"/>
      <c r="H85" s="123"/>
      <c r="I85" s="124"/>
      <c r="J85" s="124" t="s">
        <v>158</v>
      </c>
      <c r="K85" s="123">
        <f>AVERAGE(K83,K78,K73,K68,K63,K58)</f>
        <v>0.2294107141499918</v>
      </c>
      <c r="L85" s="123">
        <f>AVERAGE(L83,L78,L73,L68,L63,L58)</f>
        <v>0.0012260859759009896</v>
      </c>
      <c r="M85" s="124" t="s">
        <v>108</v>
      </c>
      <c r="N85" s="123" t="e">
        <f>Mittelwert(K81,K76,K71,K66,K61,K56)</f>
        <v>#NAME?</v>
      </c>
    </row>
    <row r="86" spans="5:14" s="122" customFormat="1" ht="12.75">
      <c r="E86" s="123" t="s">
        <v>107</v>
      </c>
      <c r="F86" s="123">
        <f>MAX(F56:F84)</f>
        <v>20.4769727631203</v>
      </c>
      <c r="G86" s="123"/>
      <c r="H86" s="123"/>
      <c r="I86" s="124"/>
      <c r="J86" s="124" t="s">
        <v>159</v>
      </c>
      <c r="K86" s="123">
        <f>AVERAGE(K84,K79,K74,K69,K64,K59)</f>
        <v>0.8333239284657245</v>
      </c>
      <c r="L86" s="123">
        <f>AVERAGE(L84,L79,L74,L69,L64,L59)</f>
        <v>0.22529918311212646</v>
      </c>
      <c r="M86" s="123"/>
      <c r="N86" s="123"/>
    </row>
    <row r="87" spans="5:14" s="122" customFormat="1" ht="12.75">
      <c r="E87" s="123"/>
      <c r="F87" s="123"/>
      <c r="G87" s="123"/>
      <c r="H87" s="123"/>
      <c r="I87" s="123"/>
      <c r="J87" s="124" t="s">
        <v>112</v>
      </c>
      <c r="K87" s="123">
        <f>ABS(K85/$G$33)</f>
        <v>0.14338169634374487</v>
      </c>
      <c r="L87" s="123">
        <f>ABS(L85/$H$33)</f>
        <v>0.003405794377502749</v>
      </c>
      <c r="M87" s="124" t="s">
        <v>111</v>
      </c>
      <c r="N87" s="123">
        <f>K87+L87+L88+K88</f>
        <v>0.7610789849763974</v>
      </c>
    </row>
    <row r="88" spans="5:14" s="122" customFormat="1" ht="29.25" customHeight="1">
      <c r="E88" s="123"/>
      <c r="F88" s="123"/>
      <c r="G88" s="123"/>
      <c r="H88" s="123"/>
      <c r="I88" s="123"/>
      <c r="J88" s="123"/>
      <c r="K88" s="123">
        <f>ABS(K86/$G$34)</f>
        <v>0.47347950481007073</v>
      </c>
      <c r="L88" s="123">
        <f>ABS(L86/$H$34)</f>
        <v>0.14081198944507903</v>
      </c>
      <c r="M88" s="123"/>
      <c r="N88" s="123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3332</v>
      </c>
      <c r="B91" s="101">
        <v>79.44</v>
      </c>
      <c r="C91" s="101">
        <v>70.24</v>
      </c>
      <c r="D91" s="101">
        <v>9.203364316731378</v>
      </c>
      <c r="E91" s="101">
        <v>10.155020226684702</v>
      </c>
      <c r="F91" s="101">
        <v>14.487672561626477</v>
      </c>
      <c r="G91" s="101" t="s">
        <v>59</v>
      </c>
      <c r="H91" s="101">
        <v>25.458281734513385</v>
      </c>
      <c r="I91" s="101">
        <v>37.39828173451338</v>
      </c>
      <c r="J91" s="101" t="s">
        <v>73</v>
      </c>
      <c r="K91" s="101">
        <v>2.650726803475134</v>
      </c>
      <c r="M91" s="101" t="s">
        <v>68</v>
      </c>
      <c r="N91" s="101">
        <v>2.2760798845408425</v>
      </c>
      <c r="X91" s="101">
        <v>67.5</v>
      </c>
    </row>
    <row r="92" spans="1:24" s="101" customFormat="1" ht="12.75" hidden="1">
      <c r="A92" s="101">
        <v>3333</v>
      </c>
      <c r="B92" s="101">
        <v>123.37999725341797</v>
      </c>
      <c r="C92" s="101">
        <v>125.58000183105469</v>
      </c>
      <c r="D92" s="101">
        <v>8.517102241516113</v>
      </c>
      <c r="E92" s="101">
        <v>9.113624572753906</v>
      </c>
      <c r="F92" s="101">
        <v>11.419974441817601</v>
      </c>
      <c r="G92" s="101" t="s">
        <v>56</v>
      </c>
      <c r="H92" s="101">
        <v>-23.96642576619368</v>
      </c>
      <c r="I92" s="101">
        <v>31.913571487224285</v>
      </c>
      <c r="J92" s="101" t="s">
        <v>62</v>
      </c>
      <c r="K92" s="101">
        <v>0.7065813332255644</v>
      </c>
      <c r="L92" s="101">
        <v>1.4556015570120977</v>
      </c>
      <c r="M92" s="101">
        <v>0.16727377721601272</v>
      </c>
      <c r="N92" s="101">
        <v>0.046382417288262</v>
      </c>
      <c r="O92" s="101">
        <v>0.028377844882458658</v>
      </c>
      <c r="P92" s="101">
        <v>0.04175666340368917</v>
      </c>
      <c r="Q92" s="101">
        <v>0.0034541709035691005</v>
      </c>
      <c r="R92" s="101">
        <v>0.0007138495695713709</v>
      </c>
      <c r="S92" s="101">
        <v>0.0003723925127592705</v>
      </c>
      <c r="T92" s="101">
        <v>0.0006144413481481452</v>
      </c>
      <c r="U92" s="101">
        <v>7.554101707807421E-05</v>
      </c>
      <c r="V92" s="101">
        <v>2.6483876443466248E-05</v>
      </c>
      <c r="W92" s="101">
        <v>2.3234546474982356E-05</v>
      </c>
      <c r="X92" s="101">
        <v>67.5</v>
      </c>
    </row>
    <row r="93" spans="1:24" s="101" customFormat="1" ht="12.75" hidden="1">
      <c r="A93" s="101">
        <v>3330</v>
      </c>
      <c r="B93" s="101">
        <v>88.95999908447266</v>
      </c>
      <c r="C93" s="101">
        <v>100.36000061035156</v>
      </c>
      <c r="D93" s="101">
        <v>9.385716438293457</v>
      </c>
      <c r="E93" s="101">
        <v>9.321959495544434</v>
      </c>
      <c r="F93" s="101">
        <v>15.462328439201197</v>
      </c>
      <c r="G93" s="101" t="s">
        <v>57</v>
      </c>
      <c r="H93" s="101">
        <v>17.694448412773475</v>
      </c>
      <c r="I93" s="101">
        <v>39.15444749724613</v>
      </c>
      <c r="J93" s="101" t="s">
        <v>60</v>
      </c>
      <c r="K93" s="101">
        <v>0.3011018102155938</v>
      </c>
      <c r="L93" s="101">
        <v>0.007920184107488161</v>
      </c>
      <c r="M93" s="101">
        <v>-0.06955684590726952</v>
      </c>
      <c r="N93" s="101">
        <v>-0.00048016307404501684</v>
      </c>
      <c r="O93" s="101">
        <v>0.012368581755525666</v>
      </c>
      <c r="P93" s="101">
        <v>0.0009060906288486091</v>
      </c>
      <c r="Q93" s="101">
        <v>-0.0013533864835421714</v>
      </c>
      <c r="R93" s="101">
        <v>-3.855463575523851E-05</v>
      </c>
      <c r="S93" s="101">
        <v>0.00018457311268178873</v>
      </c>
      <c r="T93" s="101">
        <v>6.452169774663688E-05</v>
      </c>
      <c r="U93" s="101">
        <v>-2.403171570856726E-05</v>
      </c>
      <c r="V93" s="101">
        <v>-3.0362007790425717E-06</v>
      </c>
      <c r="W93" s="101">
        <v>1.2185307321155462E-05</v>
      </c>
      <c r="X93" s="101">
        <v>67.5</v>
      </c>
    </row>
    <row r="94" spans="1:24" s="101" customFormat="1" ht="12.75" hidden="1">
      <c r="A94" s="101">
        <v>3331</v>
      </c>
      <c r="B94" s="101">
        <v>114.5199966430664</v>
      </c>
      <c r="C94" s="101">
        <v>129.22000122070312</v>
      </c>
      <c r="D94" s="101">
        <v>9.438753128051758</v>
      </c>
      <c r="E94" s="101">
        <v>9.511716842651367</v>
      </c>
      <c r="F94" s="101">
        <v>15.750711042047897</v>
      </c>
      <c r="G94" s="101" t="s">
        <v>58</v>
      </c>
      <c r="H94" s="101">
        <v>-7.3167538158411105</v>
      </c>
      <c r="I94" s="101">
        <v>39.7032428272253</v>
      </c>
      <c r="J94" s="101" t="s">
        <v>61</v>
      </c>
      <c r="K94" s="101">
        <v>0.6392142679475393</v>
      </c>
      <c r="L94" s="101">
        <v>1.4555800092951767</v>
      </c>
      <c r="M94" s="101">
        <v>0.15212613756861318</v>
      </c>
      <c r="N94" s="101">
        <v>-0.0463799318339817</v>
      </c>
      <c r="O94" s="101">
        <v>0.025540561182749343</v>
      </c>
      <c r="P94" s="101">
        <v>0.041746831477146945</v>
      </c>
      <c r="Q94" s="101">
        <v>0.003177993338134731</v>
      </c>
      <c r="R94" s="101">
        <v>-0.0007128076515014498</v>
      </c>
      <c r="S94" s="101">
        <v>0.00032343306824460477</v>
      </c>
      <c r="T94" s="101">
        <v>0.0006110442871298297</v>
      </c>
      <c r="U94" s="101">
        <v>7.161649182480598E-05</v>
      </c>
      <c r="V94" s="101">
        <v>-2.6309260656698958E-05</v>
      </c>
      <c r="W94" s="101">
        <v>1.9782882383189517E-05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3332</v>
      </c>
      <c r="B96" s="101">
        <v>67.26</v>
      </c>
      <c r="C96" s="101">
        <v>70.46</v>
      </c>
      <c r="D96" s="101">
        <v>9.642916358985712</v>
      </c>
      <c r="E96" s="101">
        <v>10.084864019381785</v>
      </c>
      <c r="F96" s="101">
        <v>6.835206664924221</v>
      </c>
      <c r="G96" s="101" t="s">
        <v>59</v>
      </c>
      <c r="H96" s="101">
        <v>17.0713976156307</v>
      </c>
      <c r="I96" s="101">
        <v>16.83139761563071</v>
      </c>
      <c r="J96" s="101" t="s">
        <v>73</v>
      </c>
      <c r="K96" s="101">
        <v>1.881822629349041</v>
      </c>
      <c r="M96" s="101" t="s">
        <v>68</v>
      </c>
      <c r="N96" s="101">
        <v>1.684747557500919</v>
      </c>
      <c r="X96" s="101">
        <v>67.5</v>
      </c>
    </row>
    <row r="97" spans="1:24" s="101" customFormat="1" ht="12.75" hidden="1">
      <c r="A97" s="101">
        <v>3333</v>
      </c>
      <c r="B97" s="101">
        <v>116.05999755859375</v>
      </c>
      <c r="C97" s="101">
        <v>120.66000366210938</v>
      </c>
      <c r="D97" s="101">
        <v>8.908178329467773</v>
      </c>
      <c r="E97" s="101">
        <v>9.400832176208496</v>
      </c>
      <c r="F97" s="101">
        <v>10.250905695669111</v>
      </c>
      <c r="G97" s="101" t="s">
        <v>56</v>
      </c>
      <c r="H97" s="101">
        <v>-21.179465183616188</v>
      </c>
      <c r="I97" s="101">
        <v>27.380532374977566</v>
      </c>
      <c r="J97" s="101" t="s">
        <v>62</v>
      </c>
      <c r="K97" s="101">
        <v>0.44640572793791716</v>
      </c>
      <c r="L97" s="101">
        <v>1.2920419043053264</v>
      </c>
      <c r="M97" s="101">
        <v>0.10568060699009305</v>
      </c>
      <c r="N97" s="101">
        <v>0.01742004259541696</v>
      </c>
      <c r="O97" s="101">
        <v>0.017928902617613</v>
      </c>
      <c r="P97" s="101">
        <v>0.03706466168742493</v>
      </c>
      <c r="Q97" s="101">
        <v>0.002182294290969514</v>
      </c>
      <c r="R97" s="101">
        <v>0.0002680521655923511</v>
      </c>
      <c r="S97" s="101">
        <v>0.0002352806793853639</v>
      </c>
      <c r="T97" s="101">
        <v>0.0005453913539175098</v>
      </c>
      <c r="U97" s="101">
        <v>4.770942300916774E-05</v>
      </c>
      <c r="V97" s="101">
        <v>9.93691784573224E-06</v>
      </c>
      <c r="W97" s="101">
        <v>1.4677699086469422E-05</v>
      </c>
      <c r="X97" s="101">
        <v>67.5</v>
      </c>
    </row>
    <row r="98" spans="1:24" s="101" customFormat="1" ht="12.75" hidden="1">
      <c r="A98" s="101">
        <v>3330</v>
      </c>
      <c r="B98" s="101">
        <v>85.05999755859375</v>
      </c>
      <c r="C98" s="101">
        <v>86.86000061035156</v>
      </c>
      <c r="D98" s="101">
        <v>9.18014144897461</v>
      </c>
      <c r="E98" s="101">
        <v>9.38331413269043</v>
      </c>
      <c r="F98" s="101">
        <v>13.81229260473062</v>
      </c>
      <c r="G98" s="101" t="s">
        <v>57</v>
      </c>
      <c r="H98" s="101">
        <v>18.193518843564725</v>
      </c>
      <c r="I98" s="101">
        <v>35.753516402158475</v>
      </c>
      <c r="J98" s="101" t="s">
        <v>60</v>
      </c>
      <c r="K98" s="101">
        <v>-0.04143084389580182</v>
      </c>
      <c r="L98" s="101">
        <v>0.007029962966142413</v>
      </c>
      <c r="M98" s="101">
        <v>0.011003782145483459</v>
      </c>
      <c r="N98" s="101">
        <v>-0.00018069349893697333</v>
      </c>
      <c r="O98" s="101">
        <v>-0.0014716242766134604</v>
      </c>
      <c r="P98" s="101">
        <v>0.0008043208993394591</v>
      </c>
      <c r="Q98" s="101">
        <v>0.0002841239429153743</v>
      </c>
      <c r="R98" s="101">
        <v>-1.4489713125950013E-05</v>
      </c>
      <c r="S98" s="101">
        <v>-3.3976528882269937E-06</v>
      </c>
      <c r="T98" s="101">
        <v>5.727912991440509E-05</v>
      </c>
      <c r="U98" s="101">
        <v>9.915817662465373E-06</v>
      </c>
      <c r="V98" s="101">
        <v>-1.1409839289273273E-06</v>
      </c>
      <c r="W98" s="101">
        <v>2.867907056799336E-07</v>
      </c>
      <c r="X98" s="101">
        <v>67.5</v>
      </c>
    </row>
    <row r="99" spans="1:24" s="101" customFormat="1" ht="12.75" hidden="1">
      <c r="A99" s="101">
        <v>3331</v>
      </c>
      <c r="B99" s="101">
        <v>106.44000244140625</v>
      </c>
      <c r="C99" s="101">
        <v>101.04000091552734</v>
      </c>
      <c r="D99" s="101">
        <v>9.286893844604492</v>
      </c>
      <c r="E99" s="101">
        <v>9.869364738464355</v>
      </c>
      <c r="F99" s="101">
        <v>11.445403367396251</v>
      </c>
      <c r="G99" s="101" t="s">
        <v>58</v>
      </c>
      <c r="H99" s="101">
        <v>-9.6274557222755</v>
      </c>
      <c r="I99" s="101">
        <v>29.312546719130747</v>
      </c>
      <c r="J99" s="101" t="s">
        <v>61</v>
      </c>
      <c r="K99" s="101">
        <v>0.4444789748794237</v>
      </c>
      <c r="L99" s="101">
        <v>1.2920227792502843</v>
      </c>
      <c r="M99" s="101">
        <v>0.10510617237959549</v>
      </c>
      <c r="N99" s="101">
        <v>-0.017419105427248067</v>
      </c>
      <c r="O99" s="101">
        <v>0.017868404267318675</v>
      </c>
      <c r="P99" s="101">
        <v>0.037055933585515705</v>
      </c>
      <c r="Q99" s="101">
        <v>0.0021637194729124095</v>
      </c>
      <c r="R99" s="101">
        <v>-0.00026766025422590646</v>
      </c>
      <c r="S99" s="101">
        <v>0.00023525614560918388</v>
      </c>
      <c r="T99" s="101">
        <v>0.0005423751747676355</v>
      </c>
      <c r="U99" s="101">
        <v>4.6667607651908235E-05</v>
      </c>
      <c r="V99" s="101">
        <v>-9.871195061731959E-06</v>
      </c>
      <c r="W99" s="101">
        <v>1.467489698648958E-05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3332</v>
      </c>
      <c r="B101" s="101">
        <v>79.92</v>
      </c>
      <c r="C101" s="101">
        <v>87.42</v>
      </c>
      <c r="D101" s="101">
        <v>9.422065842771767</v>
      </c>
      <c r="E101" s="101">
        <v>9.760520949422647</v>
      </c>
      <c r="F101" s="101">
        <v>11.231277362207248</v>
      </c>
      <c r="G101" s="101" t="s">
        <v>59</v>
      </c>
      <c r="H101" s="101">
        <v>15.899881597286168</v>
      </c>
      <c r="I101" s="101">
        <v>28.319881597286173</v>
      </c>
      <c r="J101" s="101" t="s">
        <v>73</v>
      </c>
      <c r="K101" s="101">
        <v>0.8182550033387449</v>
      </c>
      <c r="M101" s="101" t="s">
        <v>68</v>
      </c>
      <c r="N101" s="101">
        <v>0.7648236150384639</v>
      </c>
      <c r="X101" s="101">
        <v>67.5</v>
      </c>
    </row>
    <row r="102" spans="1:24" s="101" customFormat="1" ht="12.75" hidden="1">
      <c r="A102" s="101">
        <v>3333</v>
      </c>
      <c r="B102" s="101">
        <v>105.72000122070312</v>
      </c>
      <c r="C102" s="101">
        <v>107.31999969482422</v>
      </c>
      <c r="D102" s="101">
        <v>8.856267929077148</v>
      </c>
      <c r="E102" s="101">
        <v>9.29323673248291</v>
      </c>
      <c r="F102" s="101">
        <v>11.354636049113287</v>
      </c>
      <c r="G102" s="101" t="s">
        <v>56</v>
      </c>
      <c r="H102" s="101">
        <v>-7.726853692812341</v>
      </c>
      <c r="I102" s="101">
        <v>30.493147527890788</v>
      </c>
      <c r="J102" s="101" t="s">
        <v>62</v>
      </c>
      <c r="K102" s="101">
        <v>0.13648150321492453</v>
      </c>
      <c r="L102" s="101">
        <v>0.8921001464047015</v>
      </c>
      <c r="M102" s="101">
        <v>0.03230979085333837</v>
      </c>
      <c r="N102" s="101">
        <v>0.04533389512510117</v>
      </c>
      <c r="O102" s="101">
        <v>0.005481024435206026</v>
      </c>
      <c r="P102" s="101">
        <v>0.025591506993268006</v>
      </c>
      <c r="Q102" s="101">
        <v>0.0006671999901225982</v>
      </c>
      <c r="R102" s="101">
        <v>0.0006977666001739233</v>
      </c>
      <c r="S102" s="101">
        <v>7.191900816580207E-05</v>
      </c>
      <c r="T102" s="101">
        <v>0.0003765659665995472</v>
      </c>
      <c r="U102" s="101">
        <v>1.4620315380968637E-05</v>
      </c>
      <c r="V102" s="101">
        <v>2.588782549357582E-05</v>
      </c>
      <c r="W102" s="101">
        <v>4.488257019868511E-06</v>
      </c>
      <c r="X102" s="101">
        <v>67.5</v>
      </c>
    </row>
    <row r="103" spans="1:24" s="101" customFormat="1" ht="12.75" hidden="1">
      <c r="A103" s="101">
        <v>3330</v>
      </c>
      <c r="B103" s="101">
        <v>83</v>
      </c>
      <c r="C103" s="101">
        <v>91.30000305175781</v>
      </c>
      <c r="D103" s="101">
        <v>8.921347618103027</v>
      </c>
      <c r="E103" s="101">
        <v>9.062384605407715</v>
      </c>
      <c r="F103" s="101">
        <v>10.592000393492285</v>
      </c>
      <c r="G103" s="101" t="s">
        <v>57</v>
      </c>
      <c r="H103" s="101">
        <v>12.710594645933654</v>
      </c>
      <c r="I103" s="101">
        <v>28.21059464593365</v>
      </c>
      <c r="J103" s="101" t="s">
        <v>60</v>
      </c>
      <c r="K103" s="101">
        <v>0.12243266445947143</v>
      </c>
      <c r="L103" s="101">
        <v>0.004854397645889539</v>
      </c>
      <c r="M103" s="101">
        <v>-0.029144375840698126</v>
      </c>
      <c r="N103" s="101">
        <v>-0.0004690735575704713</v>
      </c>
      <c r="O103" s="101">
        <v>0.004890467022749263</v>
      </c>
      <c r="P103" s="101">
        <v>0.000555361695557525</v>
      </c>
      <c r="Q103" s="101">
        <v>-0.0006091633191400011</v>
      </c>
      <c r="R103" s="101">
        <v>-3.768050321293391E-05</v>
      </c>
      <c r="S103" s="101">
        <v>6.185293752310615E-05</v>
      </c>
      <c r="T103" s="101">
        <v>3.9545091264435816E-05</v>
      </c>
      <c r="U103" s="101">
        <v>-1.3777235203409223E-05</v>
      </c>
      <c r="V103" s="101">
        <v>-2.9706227210105508E-06</v>
      </c>
      <c r="W103" s="101">
        <v>3.7865472656969805E-06</v>
      </c>
      <c r="X103" s="101">
        <v>67.5</v>
      </c>
    </row>
    <row r="104" spans="1:24" s="101" customFormat="1" ht="12.75" hidden="1">
      <c r="A104" s="101">
        <v>3331</v>
      </c>
      <c r="B104" s="101">
        <v>108.77999877929688</v>
      </c>
      <c r="C104" s="101">
        <v>110.4800033569336</v>
      </c>
      <c r="D104" s="101">
        <v>9.376566886901855</v>
      </c>
      <c r="E104" s="101">
        <v>9.866093635559082</v>
      </c>
      <c r="F104" s="101">
        <v>12.613172837946323</v>
      </c>
      <c r="G104" s="101" t="s">
        <v>58</v>
      </c>
      <c r="H104" s="101">
        <v>-9.282491482472082</v>
      </c>
      <c r="I104" s="101">
        <v>31.997507296824796</v>
      </c>
      <c r="J104" s="101" t="s">
        <v>61</v>
      </c>
      <c r="K104" s="101">
        <v>-0.06031122112144586</v>
      </c>
      <c r="L104" s="101">
        <v>0.8920869386101252</v>
      </c>
      <c r="M104" s="101">
        <v>-0.013947327408596935</v>
      </c>
      <c r="N104" s="101">
        <v>-0.04533146828872036</v>
      </c>
      <c r="O104" s="101">
        <v>-0.0024748658870184233</v>
      </c>
      <c r="P104" s="101">
        <v>0.025585480327201066</v>
      </c>
      <c r="Q104" s="101">
        <v>-0.00027216883993935146</v>
      </c>
      <c r="R104" s="101">
        <v>-0.0006967484538884143</v>
      </c>
      <c r="S104" s="101">
        <v>-3.669547458904751E-05</v>
      </c>
      <c r="T104" s="101">
        <v>0.0003744837953208907</v>
      </c>
      <c r="U104" s="101">
        <v>-4.892996217955798E-06</v>
      </c>
      <c r="V104" s="101">
        <v>-2.5716821526682686E-05</v>
      </c>
      <c r="W104" s="101">
        <v>-2.4096702847156672E-06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3332</v>
      </c>
      <c r="B106" s="101">
        <v>93.2</v>
      </c>
      <c r="C106" s="101">
        <v>77.9</v>
      </c>
      <c r="D106" s="101">
        <v>9.246843602493447</v>
      </c>
      <c r="E106" s="101">
        <v>9.832368724312646</v>
      </c>
      <c r="F106" s="101">
        <v>13.792154790914813</v>
      </c>
      <c r="G106" s="101" t="s">
        <v>59</v>
      </c>
      <c r="H106" s="101">
        <v>9.755998182708147</v>
      </c>
      <c r="I106" s="101">
        <v>35.45599818270815</v>
      </c>
      <c r="J106" s="101" t="s">
        <v>73</v>
      </c>
      <c r="K106" s="101">
        <v>0.236760904386339</v>
      </c>
      <c r="M106" s="101" t="s">
        <v>68</v>
      </c>
      <c r="N106" s="101">
        <v>0.18328937022438815</v>
      </c>
      <c r="X106" s="101">
        <v>67.5</v>
      </c>
    </row>
    <row r="107" spans="1:24" s="101" customFormat="1" ht="12.75" hidden="1">
      <c r="A107" s="101">
        <v>3333</v>
      </c>
      <c r="B107" s="101">
        <v>89.72000122070312</v>
      </c>
      <c r="C107" s="101">
        <v>99.72000122070312</v>
      </c>
      <c r="D107" s="101">
        <v>9.015270233154297</v>
      </c>
      <c r="E107" s="101">
        <v>9.457714080810547</v>
      </c>
      <c r="F107" s="101">
        <v>6.456240847953231</v>
      </c>
      <c r="G107" s="101" t="s">
        <v>56</v>
      </c>
      <c r="H107" s="101">
        <v>-5.198866993326078</v>
      </c>
      <c r="I107" s="101">
        <v>17.021134227377054</v>
      </c>
      <c r="J107" s="101" t="s">
        <v>62</v>
      </c>
      <c r="K107" s="101">
        <v>0.30363395192150167</v>
      </c>
      <c r="L107" s="101">
        <v>0.3704305699939208</v>
      </c>
      <c r="M107" s="101">
        <v>0.07188129024384493</v>
      </c>
      <c r="N107" s="101">
        <v>0.043786549636723064</v>
      </c>
      <c r="O107" s="101">
        <v>0.012194559643894338</v>
      </c>
      <c r="P107" s="101">
        <v>0.010626479919857263</v>
      </c>
      <c r="Q107" s="101">
        <v>0.0014843190635307202</v>
      </c>
      <c r="R107" s="101">
        <v>0.000673963412878797</v>
      </c>
      <c r="S107" s="101">
        <v>0.00016001460740988947</v>
      </c>
      <c r="T107" s="101">
        <v>0.00015636736316555593</v>
      </c>
      <c r="U107" s="101">
        <v>3.246304578679319E-05</v>
      </c>
      <c r="V107" s="101">
        <v>2.5010815890001962E-05</v>
      </c>
      <c r="W107" s="101">
        <v>9.98314061193048E-06</v>
      </c>
      <c r="X107" s="101">
        <v>67.5</v>
      </c>
    </row>
    <row r="108" spans="1:24" s="101" customFormat="1" ht="12.75" hidden="1">
      <c r="A108" s="101">
        <v>3330</v>
      </c>
      <c r="B108" s="101">
        <v>90.26000213623047</v>
      </c>
      <c r="C108" s="101">
        <v>111.16000366210938</v>
      </c>
      <c r="D108" s="101">
        <v>9.057974815368652</v>
      </c>
      <c r="E108" s="101">
        <v>9.089489936828613</v>
      </c>
      <c r="F108" s="101">
        <v>10.700405457179384</v>
      </c>
      <c r="G108" s="101" t="s">
        <v>57</v>
      </c>
      <c r="H108" s="101">
        <v>5.318020183173161</v>
      </c>
      <c r="I108" s="101">
        <v>28.07802231940363</v>
      </c>
      <c r="J108" s="101" t="s">
        <v>60</v>
      </c>
      <c r="K108" s="101">
        <v>0.17166950790460578</v>
      </c>
      <c r="L108" s="101">
        <v>0.0020159034909420863</v>
      </c>
      <c r="M108" s="101">
        <v>-0.03996373549645446</v>
      </c>
      <c r="N108" s="101">
        <v>-0.0004529253775844504</v>
      </c>
      <c r="O108" s="101">
        <v>0.007002527000069404</v>
      </c>
      <c r="P108" s="101">
        <v>0.000230581354791252</v>
      </c>
      <c r="Q108" s="101">
        <v>-0.0007925745527481555</v>
      </c>
      <c r="R108" s="101">
        <v>-3.639765439415702E-05</v>
      </c>
      <c r="S108" s="101">
        <v>0.00010052305579932855</v>
      </c>
      <c r="T108" s="101">
        <v>1.641676792588314E-05</v>
      </c>
      <c r="U108" s="101">
        <v>-1.5115428965229759E-05</v>
      </c>
      <c r="V108" s="101">
        <v>-2.8694271922996366E-06</v>
      </c>
      <c r="W108" s="101">
        <v>6.526513469150822E-06</v>
      </c>
      <c r="X108" s="101">
        <v>67.5</v>
      </c>
    </row>
    <row r="109" spans="1:24" s="101" customFormat="1" ht="12.75" hidden="1">
      <c r="A109" s="101">
        <v>3331</v>
      </c>
      <c r="B109" s="101">
        <v>106.94000244140625</v>
      </c>
      <c r="C109" s="101">
        <v>110.13999938964844</v>
      </c>
      <c r="D109" s="101">
        <v>9.435632705688477</v>
      </c>
      <c r="E109" s="101">
        <v>9.97718334197998</v>
      </c>
      <c r="F109" s="101">
        <v>16.17369312786412</v>
      </c>
      <c r="G109" s="101" t="s">
        <v>58</v>
      </c>
      <c r="H109" s="101">
        <v>1.3299525434065913</v>
      </c>
      <c r="I109" s="101">
        <v>40.769954984812834</v>
      </c>
      <c r="J109" s="101" t="s">
        <v>61</v>
      </c>
      <c r="K109" s="101">
        <v>0.2504459159484524</v>
      </c>
      <c r="L109" s="101">
        <v>0.37042508462459217</v>
      </c>
      <c r="M109" s="101">
        <v>0.059747968436502534</v>
      </c>
      <c r="N109" s="101">
        <v>-0.043784207057928466</v>
      </c>
      <c r="O109" s="101">
        <v>0.009983581547811156</v>
      </c>
      <c r="P109" s="101">
        <v>0.010623977961477153</v>
      </c>
      <c r="Q109" s="101">
        <v>0.001255001458444083</v>
      </c>
      <c r="R109" s="101">
        <v>-0.0006729798605113227</v>
      </c>
      <c r="S109" s="101">
        <v>0.00012449815194333662</v>
      </c>
      <c r="T109" s="101">
        <v>0.00015550318965930105</v>
      </c>
      <c r="U109" s="101">
        <v>2.872930818785103E-05</v>
      </c>
      <c r="V109" s="101">
        <v>-2.4845669624135028E-05</v>
      </c>
      <c r="W109" s="101">
        <v>7.554317865602994E-06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3332</v>
      </c>
      <c r="B111" s="101">
        <v>86.36</v>
      </c>
      <c r="C111" s="101">
        <v>81.26</v>
      </c>
      <c r="D111" s="101">
        <v>9.18757151147169</v>
      </c>
      <c r="E111" s="101">
        <v>9.753686280871326</v>
      </c>
      <c r="F111" s="101">
        <v>11.116959551229062</v>
      </c>
      <c r="G111" s="101" t="s">
        <v>59</v>
      </c>
      <c r="H111" s="101">
        <v>9.89487048465189</v>
      </c>
      <c r="I111" s="101">
        <v>28.754870484651892</v>
      </c>
      <c r="J111" s="101" t="s">
        <v>73</v>
      </c>
      <c r="K111" s="101">
        <v>0.6877027691426304</v>
      </c>
      <c r="M111" s="101" t="s">
        <v>68</v>
      </c>
      <c r="N111" s="101">
        <v>0.38927560744585676</v>
      </c>
      <c r="X111" s="101">
        <v>67.5</v>
      </c>
    </row>
    <row r="112" spans="1:24" s="101" customFormat="1" ht="12.75" hidden="1">
      <c r="A112" s="101">
        <v>3333</v>
      </c>
      <c r="B112" s="101">
        <v>94.4000015258789</v>
      </c>
      <c r="C112" s="101">
        <v>107.80000305175781</v>
      </c>
      <c r="D112" s="101">
        <v>9.502154350280762</v>
      </c>
      <c r="E112" s="101">
        <v>9.286581039428711</v>
      </c>
      <c r="F112" s="101">
        <v>8.234575515694013</v>
      </c>
      <c r="G112" s="101" t="s">
        <v>56</v>
      </c>
      <c r="H112" s="101">
        <v>-6.298818279885296</v>
      </c>
      <c r="I112" s="101">
        <v>20.601183245993607</v>
      </c>
      <c r="J112" s="101" t="s">
        <v>62</v>
      </c>
      <c r="K112" s="101">
        <v>0.7709385782566012</v>
      </c>
      <c r="L112" s="101">
        <v>0.22050354837856995</v>
      </c>
      <c r="M112" s="101">
        <v>0.18250937125423125</v>
      </c>
      <c r="N112" s="101">
        <v>0.10202667199261713</v>
      </c>
      <c r="O112" s="101">
        <v>0.030962611851012022</v>
      </c>
      <c r="P112" s="101">
        <v>0.006325565335243347</v>
      </c>
      <c r="Q112" s="101">
        <v>0.003768768714692038</v>
      </c>
      <c r="R112" s="101">
        <v>0.0015704140233130986</v>
      </c>
      <c r="S112" s="101">
        <v>0.00040624463138104515</v>
      </c>
      <c r="T112" s="101">
        <v>9.307784101608577E-05</v>
      </c>
      <c r="U112" s="101">
        <v>8.242037829219875E-05</v>
      </c>
      <c r="V112" s="101">
        <v>5.828067212317522E-05</v>
      </c>
      <c r="W112" s="101">
        <v>2.5338898085383672E-05</v>
      </c>
      <c r="X112" s="101">
        <v>67.5</v>
      </c>
    </row>
    <row r="113" spans="1:24" s="101" customFormat="1" ht="12.75" hidden="1">
      <c r="A113" s="101">
        <v>3330</v>
      </c>
      <c r="B113" s="101">
        <v>91.72000122070312</v>
      </c>
      <c r="C113" s="101">
        <v>116.31999969482422</v>
      </c>
      <c r="D113" s="101">
        <v>8.854443550109863</v>
      </c>
      <c r="E113" s="101">
        <v>9.094186782836914</v>
      </c>
      <c r="F113" s="101">
        <v>12.299352846108697</v>
      </c>
      <c r="G113" s="101" t="s">
        <v>57</v>
      </c>
      <c r="H113" s="101">
        <v>8.797564670785704</v>
      </c>
      <c r="I113" s="101">
        <v>33.01756589148883</v>
      </c>
      <c r="J113" s="101" t="s">
        <v>60</v>
      </c>
      <c r="K113" s="101">
        <v>0.045199218534151424</v>
      </c>
      <c r="L113" s="101">
        <v>0.0012005734681541339</v>
      </c>
      <c r="M113" s="101">
        <v>-0.008628506313244483</v>
      </c>
      <c r="N113" s="101">
        <v>-0.0010553104912362464</v>
      </c>
      <c r="O113" s="101">
        <v>0.002148472428345627</v>
      </c>
      <c r="P113" s="101">
        <v>0.00013726030665219119</v>
      </c>
      <c r="Q113" s="101">
        <v>-7.930426163575501E-05</v>
      </c>
      <c r="R113" s="101">
        <v>-8.483039121273125E-05</v>
      </c>
      <c r="S113" s="101">
        <v>5.5511305055881466E-05</v>
      </c>
      <c r="T113" s="101">
        <v>9.770331546823082E-06</v>
      </c>
      <c r="U113" s="101">
        <v>4.790509011732955E-06</v>
      </c>
      <c r="V113" s="101">
        <v>-6.691642469216442E-06</v>
      </c>
      <c r="W113" s="101">
        <v>4.298501191335365E-06</v>
      </c>
      <c r="X113" s="101">
        <v>67.5</v>
      </c>
    </row>
    <row r="114" spans="1:24" s="101" customFormat="1" ht="12.75" hidden="1">
      <c r="A114" s="101">
        <v>3331</v>
      </c>
      <c r="B114" s="101">
        <v>88.12000274658203</v>
      </c>
      <c r="C114" s="101">
        <v>105.41999816894531</v>
      </c>
      <c r="D114" s="101">
        <v>9.287003517150879</v>
      </c>
      <c r="E114" s="101">
        <v>9.434366226196289</v>
      </c>
      <c r="F114" s="101">
        <v>13.41704902314924</v>
      </c>
      <c r="G114" s="101" t="s">
        <v>58</v>
      </c>
      <c r="H114" s="101">
        <v>13.715205222061421</v>
      </c>
      <c r="I114" s="101">
        <v>34.33520796864345</v>
      </c>
      <c r="J114" s="101" t="s">
        <v>61</v>
      </c>
      <c r="K114" s="101">
        <v>0.7696124492809427</v>
      </c>
      <c r="L114" s="101">
        <v>0.22050027997915989</v>
      </c>
      <c r="M114" s="101">
        <v>0.18230529195395595</v>
      </c>
      <c r="N114" s="101">
        <v>-0.10202121405696057</v>
      </c>
      <c r="O114" s="101">
        <v>0.030887981463039452</v>
      </c>
      <c r="P114" s="101">
        <v>0.00632407593397249</v>
      </c>
      <c r="Q114" s="101">
        <v>0.003767934242914529</v>
      </c>
      <c r="R114" s="101">
        <v>-0.0015681211717673887</v>
      </c>
      <c r="S114" s="101">
        <v>0.00040243408843798774</v>
      </c>
      <c r="T114" s="101">
        <v>9.256362735805513E-05</v>
      </c>
      <c r="U114" s="101">
        <v>8.22810414447803E-05</v>
      </c>
      <c r="V114" s="101">
        <v>-5.789523870054629E-05</v>
      </c>
      <c r="W114" s="101">
        <v>2.497163678435094E-05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3332</v>
      </c>
      <c r="B116" s="101">
        <v>95.82</v>
      </c>
      <c r="C116" s="101">
        <v>99.82</v>
      </c>
      <c r="D116" s="101">
        <v>8.987637619189181</v>
      </c>
      <c r="E116" s="101">
        <v>9.749947708783347</v>
      </c>
      <c r="F116" s="101">
        <v>13.062937604925207</v>
      </c>
      <c r="G116" s="101" t="s">
        <v>59</v>
      </c>
      <c r="H116" s="101">
        <v>6.233677000468539</v>
      </c>
      <c r="I116" s="101">
        <v>34.55367700046853</v>
      </c>
      <c r="J116" s="101" t="s">
        <v>73</v>
      </c>
      <c r="K116" s="101">
        <v>0.13515577914049257</v>
      </c>
      <c r="M116" s="101" t="s">
        <v>68</v>
      </c>
      <c r="N116" s="101">
        <v>0.07317672887740807</v>
      </c>
      <c r="X116" s="101">
        <v>67.5</v>
      </c>
    </row>
    <row r="117" spans="1:24" s="101" customFormat="1" ht="12.75" hidden="1">
      <c r="A117" s="101">
        <v>3333</v>
      </c>
      <c r="B117" s="101">
        <v>104.37999725341797</v>
      </c>
      <c r="C117" s="101">
        <v>98.9800033569336</v>
      </c>
      <c r="D117" s="101">
        <v>8.997126579284668</v>
      </c>
      <c r="E117" s="101">
        <v>9.50622844696045</v>
      </c>
      <c r="F117" s="101">
        <v>13.616432743072528</v>
      </c>
      <c r="G117" s="101" t="s">
        <v>56</v>
      </c>
      <c r="H117" s="101">
        <v>-0.8872639236017505</v>
      </c>
      <c r="I117" s="101">
        <v>35.99273332981621</v>
      </c>
      <c r="J117" s="101" t="s">
        <v>62</v>
      </c>
      <c r="K117" s="101">
        <v>0.34724467454960195</v>
      </c>
      <c r="L117" s="101">
        <v>0.08671068540203099</v>
      </c>
      <c r="M117" s="101">
        <v>0.08220544284981685</v>
      </c>
      <c r="N117" s="101">
        <v>0.00983973793500442</v>
      </c>
      <c r="O117" s="101">
        <v>0.013945917497332636</v>
      </c>
      <c r="P117" s="101">
        <v>0.0024874414685506626</v>
      </c>
      <c r="Q117" s="101">
        <v>0.0016975331516418744</v>
      </c>
      <c r="R117" s="101">
        <v>0.00015146114859447942</v>
      </c>
      <c r="S117" s="101">
        <v>0.00018296983982752233</v>
      </c>
      <c r="T117" s="101">
        <v>3.661102263360381E-05</v>
      </c>
      <c r="U117" s="101">
        <v>3.712774681070226E-05</v>
      </c>
      <c r="V117" s="101">
        <v>5.624041124895101E-06</v>
      </c>
      <c r="W117" s="101">
        <v>1.140914033670853E-05</v>
      </c>
      <c r="X117" s="101">
        <v>67.5</v>
      </c>
    </row>
    <row r="118" spans="1:24" s="101" customFormat="1" ht="12.75" hidden="1">
      <c r="A118" s="101">
        <v>3330</v>
      </c>
      <c r="B118" s="101">
        <v>107.27999877929688</v>
      </c>
      <c r="C118" s="101">
        <v>100.4800033569336</v>
      </c>
      <c r="D118" s="101">
        <v>8.794227600097656</v>
      </c>
      <c r="E118" s="101">
        <v>9.371119499206543</v>
      </c>
      <c r="F118" s="101">
        <v>13.688454947355101</v>
      </c>
      <c r="G118" s="101" t="s">
        <v>57</v>
      </c>
      <c r="H118" s="101">
        <v>-2.757562190334667</v>
      </c>
      <c r="I118" s="101">
        <v>37.02243658896221</v>
      </c>
      <c r="J118" s="101" t="s">
        <v>60</v>
      </c>
      <c r="K118" s="101">
        <v>0.34594148091529797</v>
      </c>
      <c r="L118" s="101">
        <v>0.0004719442420416114</v>
      </c>
      <c r="M118" s="101">
        <v>-0.08181073522002386</v>
      </c>
      <c r="N118" s="101">
        <v>-0.00010165433821383851</v>
      </c>
      <c r="O118" s="101">
        <v>0.013905790703143921</v>
      </c>
      <c r="P118" s="101">
        <v>5.393021391113105E-05</v>
      </c>
      <c r="Q118" s="101">
        <v>-0.0016844405271282887</v>
      </c>
      <c r="R118" s="101">
        <v>-8.164502947165974E-06</v>
      </c>
      <c r="S118" s="101">
        <v>0.00018296348915816196</v>
      </c>
      <c r="T118" s="101">
        <v>3.8364018686011645E-06</v>
      </c>
      <c r="U118" s="101">
        <v>-3.636111745180651E-05</v>
      </c>
      <c r="V118" s="101">
        <v>-6.409275163169152E-07</v>
      </c>
      <c r="W118" s="101">
        <v>1.1405622288567045E-05</v>
      </c>
      <c r="X118" s="101">
        <v>67.5</v>
      </c>
    </row>
    <row r="119" spans="1:24" s="101" customFormat="1" ht="12.75" hidden="1">
      <c r="A119" s="101">
        <v>3331</v>
      </c>
      <c r="B119" s="101">
        <v>101.44000244140625</v>
      </c>
      <c r="C119" s="101">
        <v>106.73999786376953</v>
      </c>
      <c r="D119" s="101">
        <v>9.145060539245605</v>
      </c>
      <c r="E119" s="101">
        <v>9.413305282592773</v>
      </c>
      <c r="F119" s="101">
        <v>13.025358111607687</v>
      </c>
      <c r="G119" s="101" t="s">
        <v>58</v>
      </c>
      <c r="H119" s="101">
        <v>-0.07082023139551552</v>
      </c>
      <c r="I119" s="101">
        <v>33.86918221001074</v>
      </c>
      <c r="J119" s="101" t="s">
        <v>61</v>
      </c>
      <c r="K119" s="101">
        <v>0.030055877714508784</v>
      </c>
      <c r="L119" s="101">
        <v>0.08670940105618534</v>
      </c>
      <c r="M119" s="101">
        <v>0.008046019941166733</v>
      </c>
      <c r="N119" s="101">
        <v>-0.00983921282547986</v>
      </c>
      <c r="O119" s="101">
        <v>0.0010571659107087487</v>
      </c>
      <c r="P119" s="101">
        <v>0.002486856769396456</v>
      </c>
      <c r="Q119" s="101">
        <v>0.00021042554856995826</v>
      </c>
      <c r="R119" s="101">
        <v>-0.00015124093501821752</v>
      </c>
      <c r="S119" s="101">
        <v>1.5244413994402343E-06</v>
      </c>
      <c r="T119" s="101">
        <v>3.640946304164405E-05</v>
      </c>
      <c r="U119" s="101">
        <v>7.50591239594119E-06</v>
      </c>
      <c r="V119" s="101">
        <v>-5.5874010499819305E-06</v>
      </c>
      <c r="W119" s="101">
        <v>-2.8330801833383657E-07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6.456240847953231</v>
      </c>
      <c r="G120" s="102"/>
      <c r="H120" s="102"/>
      <c r="I120" s="115"/>
      <c r="J120" s="115" t="s">
        <v>158</v>
      </c>
      <c r="K120" s="102">
        <f>AVERAGE(K118,K113,K108,K103,K98,K93)</f>
        <v>0.15748563968888643</v>
      </c>
      <c r="L120" s="102">
        <f>AVERAGE(L118,L113,L108,L103,L98,L93)</f>
        <v>0.003915494320109657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16.17369312786412</v>
      </c>
      <c r="G121" s="102"/>
      <c r="H121" s="102"/>
      <c r="I121" s="115"/>
      <c r="J121" s="115" t="s">
        <v>159</v>
      </c>
      <c r="K121" s="102">
        <f>AVERAGE(K119,K114,K109,K104,K99,K94)</f>
        <v>0.3455827107749035</v>
      </c>
      <c r="L121" s="102">
        <f>AVERAGE(L119,L114,L109,L104,L99,L94)</f>
        <v>0.7195540821359206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0.09842852480555402</v>
      </c>
      <c r="L122" s="102">
        <f>ABS(L120/$H$33)</f>
        <v>0.010876373111415713</v>
      </c>
      <c r="M122" s="115" t="s">
        <v>111</v>
      </c>
      <c r="N122" s="102">
        <f>K122+L122+L123+K123</f>
        <v>0.7553800121922062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0.19635381294028606</v>
      </c>
      <c r="L123" s="102">
        <f>ABS(L121/$H$34)</f>
        <v>0.44972130133495036</v>
      </c>
      <c r="M123" s="102"/>
      <c r="N123" s="102"/>
    </row>
    <row r="124" s="101" customFormat="1" ht="12.75"/>
    <row r="125" s="122" customFormat="1" ht="12.75" hidden="1">
      <c r="A125" s="122" t="s">
        <v>118</v>
      </c>
    </row>
    <row r="126" spans="1:24" s="122" customFormat="1" ht="12.75" hidden="1">
      <c r="A126" s="122">
        <v>3332</v>
      </c>
      <c r="B126" s="122">
        <v>79.44</v>
      </c>
      <c r="C126" s="122">
        <v>70.24</v>
      </c>
      <c r="D126" s="122">
        <v>9.203364316731378</v>
      </c>
      <c r="E126" s="122">
        <v>10.155020226684702</v>
      </c>
      <c r="F126" s="122">
        <v>8.729240310618833</v>
      </c>
      <c r="G126" s="122" t="s">
        <v>59</v>
      </c>
      <c r="H126" s="122">
        <v>10.593542711994033</v>
      </c>
      <c r="I126" s="122">
        <v>22.53354271199403</v>
      </c>
      <c r="J126" s="122" t="s">
        <v>73</v>
      </c>
      <c r="K126" s="122">
        <v>2.558509621536924</v>
      </c>
      <c r="M126" s="122" t="s">
        <v>68</v>
      </c>
      <c r="N126" s="122">
        <v>1.3925674011796563</v>
      </c>
      <c r="X126" s="122">
        <v>67.5</v>
      </c>
    </row>
    <row r="127" spans="1:24" s="122" customFormat="1" ht="12.75" hidden="1">
      <c r="A127" s="122">
        <v>3331</v>
      </c>
      <c r="B127" s="122">
        <v>114.5199966430664</v>
      </c>
      <c r="C127" s="122">
        <v>129.22000122070312</v>
      </c>
      <c r="D127" s="122">
        <v>9.438753128051758</v>
      </c>
      <c r="E127" s="122">
        <v>9.511716842651367</v>
      </c>
      <c r="F127" s="122">
        <v>10.240160669729374</v>
      </c>
      <c r="G127" s="122" t="s">
        <v>56</v>
      </c>
      <c r="H127" s="122">
        <v>-21.207347006189707</v>
      </c>
      <c r="I127" s="122">
        <v>25.812649636876696</v>
      </c>
      <c r="J127" s="122" t="s">
        <v>62</v>
      </c>
      <c r="K127" s="122">
        <v>1.5059475037497065</v>
      </c>
      <c r="L127" s="122">
        <v>0.39624701552862635</v>
      </c>
      <c r="M127" s="122">
        <v>0.3565129211047205</v>
      </c>
      <c r="N127" s="122">
        <v>0.051727872915824244</v>
      </c>
      <c r="O127" s="122">
        <v>0.06048198893649993</v>
      </c>
      <c r="P127" s="122">
        <v>0.01136720600141</v>
      </c>
      <c r="Q127" s="122">
        <v>0.007362014305930406</v>
      </c>
      <c r="R127" s="122">
        <v>0.0007961447710788456</v>
      </c>
      <c r="S127" s="122">
        <v>0.0007935555161907011</v>
      </c>
      <c r="T127" s="122">
        <v>0.00016727946665715915</v>
      </c>
      <c r="U127" s="122">
        <v>0.00016101650367217316</v>
      </c>
      <c r="V127" s="122">
        <v>2.9549076394102705E-05</v>
      </c>
      <c r="W127" s="122">
        <v>4.9489617581544105E-05</v>
      </c>
      <c r="X127" s="122">
        <v>67.5</v>
      </c>
    </row>
    <row r="128" spans="1:24" s="122" customFormat="1" ht="12.75" hidden="1">
      <c r="A128" s="122">
        <v>3333</v>
      </c>
      <c r="B128" s="122">
        <v>123.37999725341797</v>
      </c>
      <c r="C128" s="122">
        <v>125.58000183105469</v>
      </c>
      <c r="D128" s="122">
        <v>8.517102241516113</v>
      </c>
      <c r="E128" s="122">
        <v>9.113624572753906</v>
      </c>
      <c r="F128" s="122">
        <v>22.199251596052292</v>
      </c>
      <c r="G128" s="122" t="s">
        <v>57</v>
      </c>
      <c r="H128" s="122">
        <v>6.156691741197228</v>
      </c>
      <c r="I128" s="122">
        <v>62.0366889946152</v>
      </c>
      <c r="J128" s="122" t="s">
        <v>60</v>
      </c>
      <c r="K128" s="122">
        <v>0.17647016116974393</v>
      </c>
      <c r="L128" s="122">
        <v>0.002156025647189207</v>
      </c>
      <c r="M128" s="122">
        <v>-0.03774991809066403</v>
      </c>
      <c r="N128" s="122">
        <v>-0.000535276786870295</v>
      </c>
      <c r="O128" s="122">
        <v>0.007734659630289366</v>
      </c>
      <c r="P128" s="122">
        <v>0.00024658329667495894</v>
      </c>
      <c r="Q128" s="122">
        <v>-0.000587138665000505</v>
      </c>
      <c r="R128" s="122">
        <v>-4.3019996298313444E-05</v>
      </c>
      <c r="S128" s="122">
        <v>0.0001544061391546802</v>
      </c>
      <c r="T128" s="122">
        <v>1.75592112052139E-05</v>
      </c>
      <c r="U128" s="122">
        <v>-8.761330468525164E-08</v>
      </c>
      <c r="V128" s="122">
        <v>-3.3903111775758792E-06</v>
      </c>
      <c r="W128" s="122">
        <v>1.1240916646411303E-05</v>
      </c>
      <c r="X128" s="122">
        <v>67.5</v>
      </c>
    </row>
    <row r="129" spans="1:24" s="122" customFormat="1" ht="12.75" hidden="1">
      <c r="A129" s="122">
        <v>3330</v>
      </c>
      <c r="B129" s="122">
        <v>88.95999908447266</v>
      </c>
      <c r="C129" s="122">
        <v>100.36000061035156</v>
      </c>
      <c r="D129" s="122">
        <v>9.385716438293457</v>
      </c>
      <c r="E129" s="122">
        <v>9.321959495544434</v>
      </c>
      <c r="F129" s="122">
        <v>15.462328439201197</v>
      </c>
      <c r="G129" s="122" t="s">
        <v>58</v>
      </c>
      <c r="H129" s="122">
        <v>17.694448412773475</v>
      </c>
      <c r="I129" s="122">
        <v>39.15444749724613</v>
      </c>
      <c r="J129" s="122" t="s">
        <v>61</v>
      </c>
      <c r="K129" s="122">
        <v>1.4955721869126537</v>
      </c>
      <c r="L129" s="122">
        <v>0.3962411498932842</v>
      </c>
      <c r="M129" s="122">
        <v>0.3545086833897991</v>
      </c>
      <c r="N129" s="122">
        <v>-0.05172510333635981</v>
      </c>
      <c r="O129" s="122">
        <v>0.05998538177021524</v>
      </c>
      <c r="P129" s="122">
        <v>0.011364531180664357</v>
      </c>
      <c r="Q129" s="122">
        <v>0.007338564084940962</v>
      </c>
      <c r="R129" s="122">
        <v>-0.0007949816201867063</v>
      </c>
      <c r="S129" s="122">
        <v>0.0007783887855487357</v>
      </c>
      <c r="T129" s="122">
        <v>0.0001663553247327969</v>
      </c>
      <c r="U129" s="122">
        <v>0.00016101647983582238</v>
      </c>
      <c r="V129" s="122">
        <v>-2.9353938506846434E-05</v>
      </c>
      <c r="W129" s="122">
        <v>4.8196099855858795E-05</v>
      </c>
      <c r="X129" s="122">
        <v>67.5</v>
      </c>
    </row>
    <row r="130" s="122" customFormat="1" ht="12.75" hidden="1">
      <c r="A130" s="122" t="s">
        <v>124</v>
      </c>
    </row>
    <row r="131" spans="1:24" s="122" customFormat="1" ht="12.75" hidden="1">
      <c r="A131" s="122">
        <v>3332</v>
      </c>
      <c r="B131" s="122">
        <v>67.26</v>
      </c>
      <c r="C131" s="122">
        <v>70.46</v>
      </c>
      <c r="D131" s="122">
        <v>9.642916358985712</v>
      </c>
      <c r="E131" s="122">
        <v>10.084864019381785</v>
      </c>
      <c r="F131" s="122">
        <v>3.8277293957620264</v>
      </c>
      <c r="G131" s="122" t="s">
        <v>59</v>
      </c>
      <c r="H131" s="122">
        <v>9.665616310289394</v>
      </c>
      <c r="I131" s="122">
        <v>9.425616310289401</v>
      </c>
      <c r="J131" s="122" t="s">
        <v>73</v>
      </c>
      <c r="K131" s="122">
        <v>2.309501108418344</v>
      </c>
      <c r="M131" s="122" t="s">
        <v>68</v>
      </c>
      <c r="N131" s="122">
        <v>1.1957594942763607</v>
      </c>
      <c r="X131" s="122">
        <v>67.5</v>
      </c>
    </row>
    <row r="132" spans="1:24" s="122" customFormat="1" ht="12.75" hidden="1">
      <c r="A132" s="122">
        <v>3331</v>
      </c>
      <c r="B132" s="122">
        <v>106.44000244140625</v>
      </c>
      <c r="C132" s="122">
        <v>101.04000091552734</v>
      </c>
      <c r="D132" s="122">
        <v>9.286893844604492</v>
      </c>
      <c r="E132" s="122">
        <v>9.869364738464355</v>
      </c>
      <c r="F132" s="122">
        <v>8.52329827660565</v>
      </c>
      <c r="G132" s="122" t="s">
        <v>56</v>
      </c>
      <c r="H132" s="122">
        <v>-17.111188644787177</v>
      </c>
      <c r="I132" s="122">
        <v>21.828813796619077</v>
      </c>
      <c r="J132" s="122" t="s">
        <v>62</v>
      </c>
      <c r="K132" s="122">
        <v>1.4762996804535928</v>
      </c>
      <c r="L132" s="122">
        <v>0.062330475262677446</v>
      </c>
      <c r="M132" s="122">
        <v>0.3494944982954239</v>
      </c>
      <c r="N132" s="122">
        <v>0.020914599217529754</v>
      </c>
      <c r="O132" s="122">
        <v>0.05929104389841876</v>
      </c>
      <c r="P132" s="122">
        <v>0.0017881818574083039</v>
      </c>
      <c r="Q132" s="122">
        <v>0.007217106118639998</v>
      </c>
      <c r="R132" s="122">
        <v>0.00032188006462693166</v>
      </c>
      <c r="S132" s="122">
        <v>0.0007779137323221308</v>
      </c>
      <c r="T132" s="122">
        <v>2.6341768067651015E-05</v>
      </c>
      <c r="U132" s="122">
        <v>0.00015785128934715976</v>
      </c>
      <c r="V132" s="122">
        <v>1.1955780735758956E-05</v>
      </c>
      <c r="W132" s="122">
        <v>4.85101684568404E-05</v>
      </c>
      <c r="X132" s="122">
        <v>67.5</v>
      </c>
    </row>
    <row r="133" spans="1:24" s="122" customFormat="1" ht="12.75" hidden="1">
      <c r="A133" s="122">
        <v>3333</v>
      </c>
      <c r="B133" s="122">
        <v>116.05999755859375</v>
      </c>
      <c r="C133" s="122">
        <v>120.66000366210938</v>
      </c>
      <c r="D133" s="122">
        <v>8.908178329467773</v>
      </c>
      <c r="E133" s="122">
        <v>9.400832176208496</v>
      </c>
      <c r="F133" s="122">
        <v>16.16009869392094</v>
      </c>
      <c r="G133" s="122" t="s">
        <v>57</v>
      </c>
      <c r="H133" s="122">
        <v>-5.3958012809249</v>
      </c>
      <c r="I133" s="122">
        <v>43.16419627766884</v>
      </c>
      <c r="J133" s="122" t="s">
        <v>60</v>
      </c>
      <c r="K133" s="122">
        <v>0.5845720732640656</v>
      </c>
      <c r="L133" s="122">
        <v>0.0003389958934620156</v>
      </c>
      <c r="M133" s="122">
        <v>-0.13473293867719888</v>
      </c>
      <c r="N133" s="122">
        <v>-0.00021631394114430335</v>
      </c>
      <c r="O133" s="122">
        <v>0.02406324797411926</v>
      </c>
      <c r="P133" s="122">
        <v>3.864478849807282E-05</v>
      </c>
      <c r="Q133" s="122">
        <v>-0.002606505649527343</v>
      </c>
      <c r="R133" s="122">
        <v>-1.7382390337457666E-05</v>
      </c>
      <c r="S133" s="122">
        <v>0.00036299325308437874</v>
      </c>
      <c r="T133" s="122">
        <v>2.748326293154995E-06</v>
      </c>
      <c r="U133" s="122">
        <v>-4.5157415335852314E-05</v>
      </c>
      <c r="V133" s="122">
        <v>-1.3644964664793206E-06</v>
      </c>
      <c r="W133" s="122">
        <v>2.4048292234528207E-05</v>
      </c>
      <c r="X133" s="122">
        <v>67.5</v>
      </c>
    </row>
    <row r="134" spans="1:24" s="122" customFormat="1" ht="12.75" hidden="1">
      <c r="A134" s="122">
        <v>3330</v>
      </c>
      <c r="B134" s="122">
        <v>85.05999755859375</v>
      </c>
      <c r="C134" s="122">
        <v>86.86000061035156</v>
      </c>
      <c r="D134" s="122">
        <v>9.18014144897461</v>
      </c>
      <c r="E134" s="122">
        <v>9.38331413269043</v>
      </c>
      <c r="F134" s="122">
        <v>13.81229260473062</v>
      </c>
      <c r="G134" s="122" t="s">
        <v>58</v>
      </c>
      <c r="H134" s="122">
        <v>18.193518843564725</v>
      </c>
      <c r="I134" s="122">
        <v>35.753516402158475</v>
      </c>
      <c r="J134" s="122" t="s">
        <v>61</v>
      </c>
      <c r="K134" s="122">
        <v>1.3556313059483143</v>
      </c>
      <c r="L134" s="122">
        <v>0.06232955340972259</v>
      </c>
      <c r="M134" s="122">
        <v>0.3224801382630816</v>
      </c>
      <c r="N134" s="122">
        <v>-0.02091348054984542</v>
      </c>
      <c r="O134" s="122">
        <v>0.054188448801384466</v>
      </c>
      <c r="P134" s="122">
        <v>0.0017877642281593372</v>
      </c>
      <c r="Q134" s="122">
        <v>0.006729988783548821</v>
      </c>
      <c r="R134" s="122">
        <v>-0.00032141037399311485</v>
      </c>
      <c r="S134" s="122">
        <v>0.0006880302850533309</v>
      </c>
      <c r="T134" s="122">
        <v>2.6198004647611457E-05</v>
      </c>
      <c r="U134" s="122">
        <v>0.00015125421444953552</v>
      </c>
      <c r="V134" s="122">
        <v>-1.1877661486778886E-05</v>
      </c>
      <c r="W134" s="122">
        <v>4.2129752958138306E-05</v>
      </c>
      <c r="X134" s="122">
        <v>67.5</v>
      </c>
    </row>
    <row r="135" s="122" customFormat="1" ht="12.75" hidden="1">
      <c r="A135" s="122" t="s">
        <v>130</v>
      </c>
    </row>
    <row r="136" spans="1:24" s="122" customFormat="1" ht="12.75" hidden="1">
      <c r="A136" s="122">
        <v>3332</v>
      </c>
      <c r="B136" s="122">
        <v>79.92</v>
      </c>
      <c r="C136" s="122">
        <v>87.42</v>
      </c>
      <c r="D136" s="122">
        <v>9.422065842771767</v>
      </c>
      <c r="E136" s="122">
        <v>9.760520949422647</v>
      </c>
      <c r="F136" s="122">
        <v>7.040704607774149</v>
      </c>
      <c r="G136" s="122" t="s">
        <v>59</v>
      </c>
      <c r="H136" s="122">
        <v>5.3332719051686865</v>
      </c>
      <c r="I136" s="122">
        <v>17.753271905168692</v>
      </c>
      <c r="J136" s="122" t="s">
        <v>73</v>
      </c>
      <c r="K136" s="122">
        <v>0.8341293223961286</v>
      </c>
      <c r="M136" s="122" t="s">
        <v>68</v>
      </c>
      <c r="N136" s="122">
        <v>0.44266646197338255</v>
      </c>
      <c r="X136" s="122">
        <v>67.5</v>
      </c>
    </row>
    <row r="137" spans="1:24" s="122" customFormat="1" ht="12.75" hidden="1">
      <c r="A137" s="122">
        <v>3331</v>
      </c>
      <c r="B137" s="122">
        <v>108.77999877929688</v>
      </c>
      <c r="C137" s="122">
        <v>110.4800033569336</v>
      </c>
      <c r="D137" s="122">
        <v>9.376566886901855</v>
      </c>
      <c r="E137" s="122">
        <v>9.866093635559082</v>
      </c>
      <c r="F137" s="122">
        <v>12.309711781964856</v>
      </c>
      <c r="G137" s="122" t="s">
        <v>56</v>
      </c>
      <c r="H137" s="122">
        <v>-10.052321364122236</v>
      </c>
      <c r="I137" s="122">
        <v>31.22767741517464</v>
      </c>
      <c r="J137" s="122" t="s">
        <v>62</v>
      </c>
      <c r="K137" s="122">
        <v>0.8760087228667426</v>
      </c>
      <c r="L137" s="122">
        <v>0.14159390242514777</v>
      </c>
      <c r="M137" s="122">
        <v>0.20738328666203704</v>
      </c>
      <c r="N137" s="122">
        <v>0.049070808958595766</v>
      </c>
      <c r="O137" s="122">
        <v>0.03518235897135875</v>
      </c>
      <c r="P137" s="122">
        <v>0.004061945753402465</v>
      </c>
      <c r="Q137" s="122">
        <v>0.004282463743268504</v>
      </c>
      <c r="R137" s="122">
        <v>0.0007552832388347094</v>
      </c>
      <c r="S137" s="122">
        <v>0.00046160607985514483</v>
      </c>
      <c r="T137" s="122">
        <v>5.977539451346394E-05</v>
      </c>
      <c r="U137" s="122">
        <v>9.366198830010042E-05</v>
      </c>
      <c r="V137" s="122">
        <v>2.8031308874357575E-05</v>
      </c>
      <c r="W137" s="122">
        <v>2.878811718402437E-05</v>
      </c>
      <c r="X137" s="122">
        <v>67.5</v>
      </c>
    </row>
    <row r="138" spans="1:24" s="122" customFormat="1" ht="12.75" hidden="1">
      <c r="A138" s="122">
        <v>3333</v>
      </c>
      <c r="B138" s="122">
        <v>105.72000122070312</v>
      </c>
      <c r="C138" s="122">
        <v>107.31999969482422</v>
      </c>
      <c r="D138" s="122">
        <v>8.856267929077148</v>
      </c>
      <c r="E138" s="122">
        <v>9.29323673248291</v>
      </c>
      <c r="F138" s="122">
        <v>15.932007741221135</v>
      </c>
      <c r="G138" s="122" t="s">
        <v>57</v>
      </c>
      <c r="H138" s="122">
        <v>4.565787805664904</v>
      </c>
      <c r="I138" s="122">
        <v>42.78578902636803</v>
      </c>
      <c r="J138" s="122" t="s">
        <v>60</v>
      </c>
      <c r="K138" s="122">
        <v>0.032924909858281434</v>
      </c>
      <c r="L138" s="122">
        <v>0.000770630032486528</v>
      </c>
      <c r="M138" s="122">
        <v>-0.005438478694639336</v>
      </c>
      <c r="N138" s="122">
        <v>-0.0005076592572142407</v>
      </c>
      <c r="O138" s="122">
        <v>0.001701391643182449</v>
      </c>
      <c r="P138" s="122">
        <v>8.811078449517902E-05</v>
      </c>
      <c r="Q138" s="122">
        <v>8.907764402578399E-08</v>
      </c>
      <c r="R138" s="122">
        <v>-4.080784943751395E-05</v>
      </c>
      <c r="S138" s="122">
        <v>5.3415514678875706E-05</v>
      </c>
      <c r="T138" s="122">
        <v>6.273801702155262E-06</v>
      </c>
      <c r="U138" s="122">
        <v>7.420737587590652E-06</v>
      </c>
      <c r="V138" s="122">
        <v>-3.218241273601987E-06</v>
      </c>
      <c r="W138" s="122">
        <v>4.282086876828698E-06</v>
      </c>
      <c r="X138" s="122">
        <v>67.5</v>
      </c>
    </row>
    <row r="139" spans="1:24" s="122" customFormat="1" ht="12.75" hidden="1">
      <c r="A139" s="122">
        <v>3330</v>
      </c>
      <c r="B139" s="122">
        <v>83</v>
      </c>
      <c r="C139" s="122">
        <v>91.30000305175781</v>
      </c>
      <c r="D139" s="122">
        <v>8.921347618103027</v>
      </c>
      <c r="E139" s="122">
        <v>9.062384605407715</v>
      </c>
      <c r="F139" s="122">
        <v>10.592000393492285</v>
      </c>
      <c r="G139" s="122" t="s">
        <v>58</v>
      </c>
      <c r="H139" s="122">
        <v>12.710594645933654</v>
      </c>
      <c r="I139" s="122">
        <v>28.21059464593365</v>
      </c>
      <c r="J139" s="122" t="s">
        <v>61</v>
      </c>
      <c r="K139" s="122">
        <v>0.8753897605349548</v>
      </c>
      <c r="L139" s="122">
        <v>0.141591805318441</v>
      </c>
      <c r="M139" s="122">
        <v>0.20731196428628182</v>
      </c>
      <c r="N139" s="122">
        <v>-0.04906818290837319</v>
      </c>
      <c r="O139" s="122">
        <v>0.03514119589977063</v>
      </c>
      <c r="P139" s="122">
        <v>0.004060990001617828</v>
      </c>
      <c r="Q139" s="122">
        <v>0.004282463742342072</v>
      </c>
      <c r="R139" s="122">
        <v>-0.0007541800118598569</v>
      </c>
      <c r="S139" s="122">
        <v>0.0004585051316515718</v>
      </c>
      <c r="T139" s="122">
        <v>5.944524540652758E-05</v>
      </c>
      <c r="U139" s="122">
        <v>9.336755703125293E-05</v>
      </c>
      <c r="V139" s="122">
        <v>-2.7845954828565716E-05</v>
      </c>
      <c r="W139" s="122">
        <v>2.8467866498570114E-05</v>
      </c>
      <c r="X139" s="122">
        <v>67.5</v>
      </c>
    </row>
    <row r="140" s="122" customFormat="1" ht="12.75" hidden="1">
      <c r="A140" s="122" t="s">
        <v>136</v>
      </c>
    </row>
    <row r="141" spans="1:24" s="122" customFormat="1" ht="12.75" hidden="1">
      <c r="A141" s="122">
        <v>3332</v>
      </c>
      <c r="B141" s="122">
        <v>93.2</v>
      </c>
      <c r="C141" s="122">
        <v>77.9</v>
      </c>
      <c r="D141" s="122">
        <v>9.246843602493447</v>
      </c>
      <c r="E141" s="122">
        <v>9.832368724312646</v>
      </c>
      <c r="F141" s="122">
        <v>13.369436028822383</v>
      </c>
      <c r="G141" s="122" t="s">
        <v>59</v>
      </c>
      <c r="H141" s="122">
        <v>8.669299556731403</v>
      </c>
      <c r="I141" s="122">
        <v>34.369299556731406</v>
      </c>
      <c r="J141" s="122" t="s">
        <v>73</v>
      </c>
      <c r="K141" s="122">
        <v>0.927171518289241</v>
      </c>
      <c r="M141" s="122" t="s">
        <v>68</v>
      </c>
      <c r="N141" s="122">
        <v>0.6207178908043401</v>
      </c>
      <c r="X141" s="122">
        <v>67.5</v>
      </c>
    </row>
    <row r="142" spans="1:24" s="122" customFormat="1" ht="12.75" hidden="1">
      <c r="A142" s="122">
        <v>3331</v>
      </c>
      <c r="B142" s="122">
        <v>106.94000244140625</v>
      </c>
      <c r="C142" s="122">
        <v>110.13999938964844</v>
      </c>
      <c r="D142" s="122">
        <v>9.435632705688477</v>
      </c>
      <c r="E142" s="122">
        <v>9.97718334197998</v>
      </c>
      <c r="F142" s="122">
        <v>10.09550971663548</v>
      </c>
      <c r="G142" s="122" t="s">
        <v>56</v>
      </c>
      <c r="H142" s="122">
        <v>-13.991672647954573</v>
      </c>
      <c r="I142" s="122">
        <v>25.448329793451677</v>
      </c>
      <c r="J142" s="122" t="s">
        <v>62</v>
      </c>
      <c r="K142" s="122">
        <v>0.7526296512898206</v>
      </c>
      <c r="L142" s="122">
        <v>0.5706481402692569</v>
      </c>
      <c r="M142" s="122">
        <v>0.17817488103262424</v>
      </c>
      <c r="N142" s="122">
        <v>0.0462449657275153</v>
      </c>
      <c r="O142" s="122">
        <v>0.030227342316566333</v>
      </c>
      <c r="P142" s="122">
        <v>0.016370156388265743</v>
      </c>
      <c r="Q142" s="122">
        <v>0.0036793003472993277</v>
      </c>
      <c r="R142" s="122">
        <v>0.0007117662218573092</v>
      </c>
      <c r="S142" s="122">
        <v>0.00039660760487514963</v>
      </c>
      <c r="T142" s="122">
        <v>0.00024087948699844745</v>
      </c>
      <c r="U142" s="122">
        <v>8.046076731681813E-05</v>
      </c>
      <c r="V142" s="122">
        <v>2.6410297902954888E-05</v>
      </c>
      <c r="W142" s="122">
        <v>2.473571827242533E-05</v>
      </c>
      <c r="X142" s="122">
        <v>67.5</v>
      </c>
    </row>
    <row r="143" spans="1:24" s="122" customFormat="1" ht="12.75" hidden="1">
      <c r="A143" s="122">
        <v>3333</v>
      </c>
      <c r="B143" s="122">
        <v>89.72000122070312</v>
      </c>
      <c r="C143" s="122">
        <v>99.72000122070312</v>
      </c>
      <c r="D143" s="122">
        <v>9.015270233154297</v>
      </c>
      <c r="E143" s="122">
        <v>9.457714080810547</v>
      </c>
      <c r="F143" s="122">
        <v>12.91867515221226</v>
      </c>
      <c r="G143" s="122" t="s">
        <v>57</v>
      </c>
      <c r="H143" s="122">
        <v>11.838595567146825</v>
      </c>
      <c r="I143" s="122">
        <v>34.05859678784995</v>
      </c>
      <c r="J143" s="122" t="s">
        <v>60</v>
      </c>
      <c r="K143" s="122">
        <v>-0.1190076957954854</v>
      </c>
      <c r="L143" s="122">
        <v>0.0031050823900780067</v>
      </c>
      <c r="M143" s="122">
        <v>0.030171464380286304</v>
      </c>
      <c r="N143" s="122">
        <v>-0.00047862237114323496</v>
      </c>
      <c r="O143" s="122">
        <v>-0.004457509733238706</v>
      </c>
      <c r="P143" s="122">
        <v>0.0003552387149406479</v>
      </c>
      <c r="Q143" s="122">
        <v>0.000717998171496573</v>
      </c>
      <c r="R143" s="122">
        <v>-3.8462910961462194E-05</v>
      </c>
      <c r="S143" s="122">
        <v>-3.183862494556585E-05</v>
      </c>
      <c r="T143" s="122">
        <v>2.5298329475065446E-05</v>
      </c>
      <c r="U143" s="122">
        <v>2.1894023270782427E-05</v>
      </c>
      <c r="V143" s="122">
        <v>-3.034041733136279E-06</v>
      </c>
      <c r="W143" s="122">
        <v>-1.1583518534968493E-06</v>
      </c>
      <c r="X143" s="122">
        <v>67.5</v>
      </c>
    </row>
    <row r="144" spans="1:24" s="122" customFormat="1" ht="12.75" hidden="1">
      <c r="A144" s="122">
        <v>3330</v>
      </c>
      <c r="B144" s="122">
        <v>90.26000213623047</v>
      </c>
      <c r="C144" s="122">
        <v>111.16000366210938</v>
      </c>
      <c r="D144" s="122">
        <v>9.057974815368652</v>
      </c>
      <c r="E144" s="122">
        <v>9.089489936828613</v>
      </c>
      <c r="F144" s="122">
        <v>10.700405457179384</v>
      </c>
      <c r="G144" s="122" t="s">
        <v>58</v>
      </c>
      <c r="H144" s="122">
        <v>5.318020183173161</v>
      </c>
      <c r="I144" s="122">
        <v>28.07802231940363</v>
      </c>
      <c r="J144" s="122" t="s">
        <v>61</v>
      </c>
      <c r="K144" s="122">
        <v>0.7431611940501779</v>
      </c>
      <c r="L144" s="122">
        <v>0.5706396923244231</v>
      </c>
      <c r="M144" s="122">
        <v>0.17560173965009263</v>
      </c>
      <c r="N144" s="122">
        <v>-0.04624248885781242</v>
      </c>
      <c r="O144" s="122">
        <v>0.029896869911429924</v>
      </c>
      <c r="P144" s="122">
        <v>0.0163663015257475</v>
      </c>
      <c r="Q144" s="122">
        <v>0.00360856338053865</v>
      </c>
      <c r="R144" s="122">
        <v>-0.0007107262194807497</v>
      </c>
      <c r="S144" s="122">
        <v>0.0003953275783529128</v>
      </c>
      <c r="T144" s="122">
        <v>0.00023954732681123002</v>
      </c>
      <c r="U144" s="122">
        <v>7.74247171272171E-05</v>
      </c>
      <c r="V144" s="122">
        <v>-2.6235442174364258E-05</v>
      </c>
      <c r="W144" s="122">
        <v>2.4708581089093254E-05</v>
      </c>
      <c r="X144" s="122">
        <v>67.5</v>
      </c>
    </row>
    <row r="145" s="122" customFormat="1" ht="12.75" hidden="1">
      <c r="A145" s="122" t="s">
        <v>142</v>
      </c>
    </row>
    <row r="146" spans="1:24" s="122" customFormat="1" ht="12.75" hidden="1">
      <c r="A146" s="122">
        <v>3332</v>
      </c>
      <c r="B146" s="122">
        <v>86.36</v>
      </c>
      <c r="C146" s="122">
        <v>81.26</v>
      </c>
      <c r="D146" s="122">
        <v>9.18757151147169</v>
      </c>
      <c r="E146" s="122">
        <v>9.753686280871326</v>
      </c>
      <c r="F146" s="122">
        <v>13.007858185796461</v>
      </c>
      <c r="G146" s="122" t="s">
        <v>59</v>
      </c>
      <c r="H146" s="122">
        <v>14.78582516394453</v>
      </c>
      <c r="I146" s="122">
        <v>33.64582516394453</v>
      </c>
      <c r="J146" s="122" t="s">
        <v>73</v>
      </c>
      <c r="K146" s="122">
        <v>0.4456831239850896</v>
      </c>
      <c r="M146" s="122" t="s">
        <v>68</v>
      </c>
      <c r="N146" s="122">
        <v>0.27704339321069354</v>
      </c>
      <c r="X146" s="122">
        <v>67.5</v>
      </c>
    </row>
    <row r="147" spans="1:24" s="122" customFormat="1" ht="12.75" hidden="1">
      <c r="A147" s="122">
        <v>3331</v>
      </c>
      <c r="B147" s="122">
        <v>88.12000274658203</v>
      </c>
      <c r="C147" s="122">
        <v>105.41999816894531</v>
      </c>
      <c r="D147" s="122">
        <v>9.287003517150879</v>
      </c>
      <c r="E147" s="122">
        <v>9.434366226196289</v>
      </c>
      <c r="F147" s="122">
        <v>6.882884521619333</v>
      </c>
      <c r="G147" s="122" t="s">
        <v>56</v>
      </c>
      <c r="H147" s="122">
        <v>-3.0061987673157518</v>
      </c>
      <c r="I147" s="122">
        <v>17.61380397926628</v>
      </c>
      <c r="J147" s="122" t="s">
        <v>62</v>
      </c>
      <c r="K147" s="122">
        <v>0.5803529861234161</v>
      </c>
      <c r="L147" s="122">
        <v>0.2812193916030541</v>
      </c>
      <c r="M147" s="122">
        <v>0.1373908130598339</v>
      </c>
      <c r="N147" s="122">
        <v>0.1014593567762985</v>
      </c>
      <c r="O147" s="122">
        <v>0.023308129482504682</v>
      </c>
      <c r="P147" s="122">
        <v>0.008067266070357083</v>
      </c>
      <c r="Q147" s="122">
        <v>0.002837057599418171</v>
      </c>
      <c r="R147" s="122">
        <v>0.0015616994105782374</v>
      </c>
      <c r="S147" s="122">
        <v>0.0003058265753932073</v>
      </c>
      <c r="T147" s="122">
        <v>0.00011871209032830401</v>
      </c>
      <c r="U147" s="122">
        <v>6.204885803047339E-05</v>
      </c>
      <c r="V147" s="122">
        <v>5.795919548744197E-05</v>
      </c>
      <c r="W147" s="122">
        <v>1.9077499947336904E-05</v>
      </c>
      <c r="X147" s="122">
        <v>67.5</v>
      </c>
    </row>
    <row r="148" spans="1:24" s="122" customFormat="1" ht="12.75" hidden="1">
      <c r="A148" s="122">
        <v>3333</v>
      </c>
      <c r="B148" s="122">
        <v>94.4000015258789</v>
      </c>
      <c r="C148" s="122">
        <v>107.80000305175781</v>
      </c>
      <c r="D148" s="122">
        <v>9.502154350280762</v>
      </c>
      <c r="E148" s="122">
        <v>9.286581039428711</v>
      </c>
      <c r="F148" s="122">
        <v>12.905344816376207</v>
      </c>
      <c r="G148" s="122" t="s">
        <v>57</v>
      </c>
      <c r="H148" s="122">
        <v>5.38646823910117</v>
      </c>
      <c r="I148" s="122">
        <v>32.286469764980076</v>
      </c>
      <c r="J148" s="122" t="s">
        <v>60</v>
      </c>
      <c r="K148" s="122">
        <v>0.3632825932928961</v>
      </c>
      <c r="L148" s="122">
        <v>0.0015310853219220736</v>
      </c>
      <c r="M148" s="122">
        <v>-0.08477855031725628</v>
      </c>
      <c r="N148" s="122">
        <v>-0.001049280734380453</v>
      </c>
      <c r="O148" s="122">
        <v>0.014785162685059906</v>
      </c>
      <c r="P148" s="122">
        <v>0.00017502799163646355</v>
      </c>
      <c r="Q148" s="122">
        <v>-0.001691459215007618</v>
      </c>
      <c r="R148" s="122">
        <v>-8.433857263543235E-05</v>
      </c>
      <c r="S148" s="122">
        <v>0.00020952221877939628</v>
      </c>
      <c r="T148" s="122">
        <v>1.245570678440663E-05</v>
      </c>
      <c r="U148" s="122">
        <v>-3.2942452016791676E-05</v>
      </c>
      <c r="V148" s="122">
        <v>-6.650285527128839E-06</v>
      </c>
      <c r="W148" s="122">
        <v>1.3523646616284421E-05</v>
      </c>
      <c r="X148" s="122">
        <v>67.5</v>
      </c>
    </row>
    <row r="149" spans="1:24" s="122" customFormat="1" ht="12.75" hidden="1">
      <c r="A149" s="122">
        <v>3330</v>
      </c>
      <c r="B149" s="122">
        <v>91.72000122070312</v>
      </c>
      <c r="C149" s="122">
        <v>116.31999969482422</v>
      </c>
      <c r="D149" s="122">
        <v>8.854443550109863</v>
      </c>
      <c r="E149" s="122">
        <v>9.094186782836914</v>
      </c>
      <c r="F149" s="122">
        <v>12.299352846108697</v>
      </c>
      <c r="G149" s="122" t="s">
        <v>58</v>
      </c>
      <c r="H149" s="122">
        <v>8.797564670785704</v>
      </c>
      <c r="I149" s="122">
        <v>33.01756589148883</v>
      </c>
      <c r="J149" s="122" t="s">
        <v>61</v>
      </c>
      <c r="K149" s="122">
        <v>0.45258739035986656</v>
      </c>
      <c r="L149" s="122">
        <v>0.2812152236123231</v>
      </c>
      <c r="M149" s="122">
        <v>0.10811490609229918</v>
      </c>
      <c r="N149" s="122">
        <v>-0.10145393086224253</v>
      </c>
      <c r="O149" s="122">
        <v>0.018018542237082227</v>
      </c>
      <c r="P149" s="122">
        <v>0.008065367136843698</v>
      </c>
      <c r="Q149" s="122">
        <v>0.0022776877631453803</v>
      </c>
      <c r="R149" s="122">
        <v>-0.0015594204225180047</v>
      </c>
      <c r="S149" s="122">
        <v>0.00022277866606678455</v>
      </c>
      <c r="T149" s="122">
        <v>0.00011805683274853809</v>
      </c>
      <c r="U149" s="122">
        <v>5.258189458366082E-05</v>
      </c>
      <c r="V149" s="122">
        <v>-5.757640179760432E-05</v>
      </c>
      <c r="W149" s="122">
        <v>1.3455927557715912E-05</v>
      </c>
      <c r="X149" s="122">
        <v>67.5</v>
      </c>
    </row>
    <row r="150" s="122" customFormat="1" ht="12.75" hidden="1">
      <c r="A150" s="122" t="s">
        <v>148</v>
      </c>
    </row>
    <row r="151" spans="1:24" s="122" customFormat="1" ht="12.75" hidden="1">
      <c r="A151" s="122">
        <v>3332</v>
      </c>
      <c r="B151" s="122">
        <v>95.82</v>
      </c>
      <c r="C151" s="122">
        <v>99.82</v>
      </c>
      <c r="D151" s="122">
        <v>8.987637619189181</v>
      </c>
      <c r="E151" s="122">
        <v>9.749947708783347</v>
      </c>
      <c r="F151" s="122">
        <v>11.828062436828386</v>
      </c>
      <c r="G151" s="122" t="s">
        <v>59</v>
      </c>
      <c r="H151" s="122">
        <v>2.9672235437645327</v>
      </c>
      <c r="I151" s="122">
        <v>31.28722354376452</v>
      </c>
      <c r="J151" s="122" t="s">
        <v>73</v>
      </c>
      <c r="K151" s="122">
        <v>0.03720857612524636</v>
      </c>
      <c r="M151" s="122" t="s">
        <v>68</v>
      </c>
      <c r="N151" s="122">
        <v>0.02855022048168158</v>
      </c>
      <c r="X151" s="122">
        <v>67.5</v>
      </c>
    </row>
    <row r="152" spans="1:24" s="122" customFormat="1" ht="12.75" hidden="1">
      <c r="A152" s="122">
        <v>3331</v>
      </c>
      <c r="B152" s="122">
        <v>101.44000244140625</v>
      </c>
      <c r="C152" s="122">
        <v>106.73999786376953</v>
      </c>
      <c r="D152" s="122">
        <v>9.145060539245605</v>
      </c>
      <c r="E152" s="122">
        <v>9.413305282592773</v>
      </c>
      <c r="F152" s="122">
        <v>13.149399802982613</v>
      </c>
      <c r="G152" s="122" t="s">
        <v>56</v>
      </c>
      <c r="H152" s="122">
        <v>0.2517191268944714</v>
      </c>
      <c r="I152" s="122">
        <v>34.19172156830073</v>
      </c>
      <c r="J152" s="122" t="s">
        <v>62</v>
      </c>
      <c r="K152" s="122">
        <v>0.12113066457637592</v>
      </c>
      <c r="L152" s="122">
        <v>0.1468890519084375</v>
      </c>
      <c r="M152" s="122">
        <v>0.028675985899093585</v>
      </c>
      <c r="N152" s="122">
        <v>0.009768777463768643</v>
      </c>
      <c r="O152" s="122">
        <v>0.0048647975365467356</v>
      </c>
      <c r="P152" s="122">
        <v>0.00421376423182996</v>
      </c>
      <c r="Q152" s="122">
        <v>0.0005921716176478032</v>
      </c>
      <c r="R152" s="122">
        <v>0.0001503654098455749</v>
      </c>
      <c r="S152" s="122">
        <v>6.382289893449429E-05</v>
      </c>
      <c r="T152" s="122">
        <v>6.200248836867858E-05</v>
      </c>
      <c r="U152" s="122">
        <v>1.2956394729788135E-05</v>
      </c>
      <c r="V152" s="122">
        <v>5.578872341104362E-06</v>
      </c>
      <c r="W152" s="122">
        <v>3.9791113405466045E-06</v>
      </c>
      <c r="X152" s="122">
        <v>67.5</v>
      </c>
    </row>
    <row r="153" spans="1:24" s="122" customFormat="1" ht="12.75" hidden="1">
      <c r="A153" s="122">
        <v>3333</v>
      </c>
      <c r="B153" s="122">
        <v>104.37999725341797</v>
      </c>
      <c r="C153" s="122">
        <v>98.9800033569336</v>
      </c>
      <c r="D153" s="122">
        <v>8.997126579284668</v>
      </c>
      <c r="E153" s="122">
        <v>9.50622844696045</v>
      </c>
      <c r="F153" s="122">
        <v>14.723273347381651</v>
      </c>
      <c r="G153" s="122" t="s">
        <v>57</v>
      </c>
      <c r="H153" s="122">
        <v>2.0384817148643037</v>
      </c>
      <c r="I153" s="122">
        <v>38.91847896828227</v>
      </c>
      <c r="J153" s="122" t="s">
        <v>60</v>
      </c>
      <c r="K153" s="122">
        <v>0.03527076448377871</v>
      </c>
      <c r="L153" s="122">
        <v>0.0007993660952651682</v>
      </c>
      <c r="M153" s="122">
        <v>-0.00866107692360868</v>
      </c>
      <c r="N153" s="122">
        <v>-0.00010104098297342397</v>
      </c>
      <c r="O153" s="122">
        <v>0.0013662177210107477</v>
      </c>
      <c r="P153" s="122">
        <v>9.144807566514632E-05</v>
      </c>
      <c r="Q153" s="122">
        <v>-0.00019359999897536337</v>
      </c>
      <c r="R153" s="122">
        <v>-8.117532726709973E-06</v>
      </c>
      <c r="S153" s="122">
        <v>1.3752500226396539E-05</v>
      </c>
      <c r="T153" s="122">
        <v>6.51106519818828E-06</v>
      </c>
      <c r="U153" s="122">
        <v>-5.195566851746352E-06</v>
      </c>
      <c r="V153" s="122">
        <v>-6.400857967937574E-07</v>
      </c>
      <c r="W153" s="122">
        <v>7.291563489639849E-07</v>
      </c>
      <c r="X153" s="122">
        <v>67.5</v>
      </c>
    </row>
    <row r="154" spans="1:24" s="122" customFormat="1" ht="12.75" hidden="1">
      <c r="A154" s="122">
        <v>3330</v>
      </c>
      <c r="B154" s="122">
        <v>107.27999877929688</v>
      </c>
      <c r="C154" s="122">
        <v>100.4800033569336</v>
      </c>
      <c r="D154" s="122">
        <v>8.794227600097656</v>
      </c>
      <c r="E154" s="122">
        <v>9.371119499206543</v>
      </c>
      <c r="F154" s="122">
        <v>13.688454947355101</v>
      </c>
      <c r="G154" s="122" t="s">
        <v>58</v>
      </c>
      <c r="H154" s="122">
        <v>-2.757562190334667</v>
      </c>
      <c r="I154" s="122">
        <v>37.02243658896221</v>
      </c>
      <c r="J154" s="122" t="s">
        <v>61</v>
      </c>
      <c r="K154" s="122">
        <v>-0.11588188414693777</v>
      </c>
      <c r="L154" s="122">
        <v>0.14688687682841306</v>
      </c>
      <c r="M154" s="122">
        <v>-0.0273367502422718</v>
      </c>
      <c r="N154" s="122">
        <v>-0.009768254903328121</v>
      </c>
      <c r="O154" s="122">
        <v>-0.0046690153362767385</v>
      </c>
      <c r="P154" s="122">
        <v>0.004212771801427971</v>
      </c>
      <c r="Q154" s="122">
        <v>-0.0005596304719583765</v>
      </c>
      <c r="R154" s="122">
        <v>-0.0001501461359491429</v>
      </c>
      <c r="S154" s="122">
        <v>-6.232360039283382E-05</v>
      </c>
      <c r="T154" s="122">
        <v>6.165966748120739E-05</v>
      </c>
      <c r="U154" s="122">
        <v>-1.1869045853947832E-05</v>
      </c>
      <c r="V154" s="122">
        <v>-5.542030924767757E-06</v>
      </c>
      <c r="W154" s="122">
        <v>-3.911733385499593E-06</v>
      </c>
      <c r="X154" s="122">
        <v>67.5</v>
      </c>
    </row>
    <row r="155" spans="1:14" s="122" customFormat="1" ht="12.75">
      <c r="A155" s="122" t="s">
        <v>154</v>
      </c>
      <c r="E155" s="123" t="s">
        <v>106</v>
      </c>
      <c r="F155" s="123">
        <f>MIN(F126:F154)</f>
        <v>3.8277293957620264</v>
      </c>
      <c r="G155" s="123"/>
      <c r="H155" s="123"/>
      <c r="I155" s="124"/>
      <c r="J155" s="124" t="s">
        <v>158</v>
      </c>
      <c r="K155" s="123">
        <f>AVERAGE(K153,K148,K143,K138,K133,K128)</f>
        <v>0.17891880104554672</v>
      </c>
      <c r="L155" s="123">
        <f>AVERAGE(L153,L148,L143,L138,L133,L128)</f>
        <v>0.0014501975634005</v>
      </c>
      <c r="M155" s="124" t="s">
        <v>108</v>
      </c>
      <c r="N155" s="123" t="e">
        <f>Mittelwert(K151,K146,K141,K136,K131,K126)</f>
        <v>#NAME?</v>
      </c>
    </row>
    <row r="156" spans="5:14" s="122" customFormat="1" ht="12.75">
      <c r="E156" s="123" t="s">
        <v>107</v>
      </c>
      <c r="F156" s="123">
        <f>MAX(F126:F154)</f>
        <v>22.199251596052292</v>
      </c>
      <c r="G156" s="123"/>
      <c r="H156" s="123"/>
      <c r="I156" s="124"/>
      <c r="J156" s="124" t="s">
        <v>159</v>
      </c>
      <c r="K156" s="123">
        <f>AVERAGE(K154,K149,K144,K139,K134,K129)</f>
        <v>0.8010766589431716</v>
      </c>
      <c r="L156" s="123">
        <f>AVERAGE(L154,L149,L144,L139,L134,L129)</f>
        <v>0.26648405023110117</v>
      </c>
      <c r="M156" s="123"/>
      <c r="N156" s="123"/>
    </row>
    <row r="157" spans="5:14" s="122" customFormat="1" ht="12.75">
      <c r="E157" s="123"/>
      <c r="F157" s="123"/>
      <c r="G157" s="123"/>
      <c r="H157" s="123"/>
      <c r="I157" s="123"/>
      <c r="J157" s="124" t="s">
        <v>112</v>
      </c>
      <c r="K157" s="123">
        <f>ABS(K155/$G$33)</f>
        <v>0.1118242506534667</v>
      </c>
      <c r="L157" s="123">
        <f>ABS(L155/$H$33)</f>
        <v>0.004028326565001389</v>
      </c>
      <c r="M157" s="124" t="s">
        <v>111</v>
      </c>
      <c r="N157" s="123">
        <f>K157+L157+L158+K158</f>
        <v>0.7375623011942538</v>
      </c>
    </row>
    <row r="158" spans="5:14" s="122" customFormat="1" ht="12.75">
      <c r="E158" s="123"/>
      <c r="F158" s="123"/>
      <c r="G158" s="123"/>
      <c r="H158" s="123"/>
      <c r="I158" s="123"/>
      <c r="J158" s="123"/>
      <c r="K158" s="123">
        <f>ABS(K156/$G$34)</f>
        <v>0.4551571925813475</v>
      </c>
      <c r="L158" s="123">
        <f>ABS(L156/$H$34)</f>
        <v>0.1665525313944382</v>
      </c>
      <c r="M158" s="123"/>
      <c r="N158" s="123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3332</v>
      </c>
      <c r="B161" s="116">
        <v>79.44</v>
      </c>
      <c r="C161" s="116">
        <v>70.24</v>
      </c>
      <c r="D161" s="116">
        <v>9.203364316731378</v>
      </c>
      <c r="E161" s="116">
        <v>10.155020226684702</v>
      </c>
      <c r="F161" s="116">
        <v>13.482876470832872</v>
      </c>
      <c r="G161" s="116" t="s">
        <v>59</v>
      </c>
      <c r="H161" s="116">
        <v>22.864514714352474</v>
      </c>
      <c r="I161" s="116">
        <v>34.80451471435247</v>
      </c>
      <c r="J161" s="116" t="s">
        <v>73</v>
      </c>
      <c r="K161" s="116">
        <v>2.318897570583777</v>
      </c>
      <c r="M161" s="116" t="s">
        <v>68</v>
      </c>
      <c r="N161" s="116">
        <v>2.0926845183598446</v>
      </c>
      <c r="X161" s="116">
        <v>67.5</v>
      </c>
    </row>
    <row r="162" spans="1:24" s="116" customFormat="1" ht="12.75">
      <c r="A162" s="116">
        <v>3331</v>
      </c>
      <c r="B162" s="116">
        <v>114.5199966430664</v>
      </c>
      <c r="C162" s="116">
        <v>129.22000122070312</v>
      </c>
      <c r="D162" s="116">
        <v>9.438753128051758</v>
      </c>
      <c r="E162" s="116">
        <v>9.511716842651367</v>
      </c>
      <c r="F162" s="116">
        <v>10.240160669729374</v>
      </c>
      <c r="G162" s="116" t="s">
        <v>56</v>
      </c>
      <c r="H162" s="116">
        <v>-21.207347006189707</v>
      </c>
      <c r="I162" s="116">
        <v>25.812649636876696</v>
      </c>
      <c r="J162" s="116" t="s">
        <v>62</v>
      </c>
      <c r="K162" s="116">
        <v>0.4608798121562277</v>
      </c>
      <c r="L162" s="116">
        <v>1.4457219757635118</v>
      </c>
      <c r="M162" s="116">
        <v>0.10910718987467148</v>
      </c>
      <c r="N162" s="116">
        <v>0.049012494993539935</v>
      </c>
      <c r="O162" s="116">
        <v>0.018510145583857985</v>
      </c>
      <c r="P162" s="116">
        <v>0.041473233304557586</v>
      </c>
      <c r="Q162" s="116">
        <v>0.0022530223894328353</v>
      </c>
      <c r="R162" s="116">
        <v>0.0007543378154970055</v>
      </c>
      <c r="S162" s="116">
        <v>0.00024292280258268132</v>
      </c>
      <c r="T162" s="116">
        <v>0.000610262635805297</v>
      </c>
      <c r="U162" s="116">
        <v>4.926111508213149E-05</v>
      </c>
      <c r="V162" s="116">
        <v>2.7983622595461463E-05</v>
      </c>
      <c r="W162" s="116">
        <v>1.5159663617966058E-05</v>
      </c>
      <c r="X162" s="116">
        <v>67.5</v>
      </c>
    </row>
    <row r="163" spans="1:24" s="116" customFormat="1" ht="12.75">
      <c r="A163" s="116">
        <v>3330</v>
      </c>
      <c r="B163" s="116">
        <v>88.95999908447266</v>
      </c>
      <c r="C163" s="116">
        <v>100.36000061035156</v>
      </c>
      <c r="D163" s="116">
        <v>9.385716438293457</v>
      </c>
      <c r="E163" s="116">
        <v>9.321959495544434</v>
      </c>
      <c r="F163" s="116">
        <v>16.519753929172346</v>
      </c>
      <c r="G163" s="116" t="s">
        <v>57</v>
      </c>
      <c r="H163" s="116">
        <v>20.372111805588062</v>
      </c>
      <c r="I163" s="116">
        <v>41.83211089006072</v>
      </c>
      <c r="J163" s="116" t="s">
        <v>60</v>
      </c>
      <c r="K163" s="116">
        <v>0.09761553160266362</v>
      </c>
      <c r="L163" s="116">
        <v>0.00786648644909379</v>
      </c>
      <c r="M163" s="116">
        <v>-0.02189531355591302</v>
      </c>
      <c r="N163" s="116">
        <v>-0.000507407704866265</v>
      </c>
      <c r="O163" s="116">
        <v>0.004114923361972193</v>
      </c>
      <c r="P163" s="116">
        <v>0.0008999828861773891</v>
      </c>
      <c r="Q163" s="116">
        <v>-0.0003940336879549651</v>
      </c>
      <c r="R163" s="116">
        <v>-4.074755884751211E-05</v>
      </c>
      <c r="S163" s="116">
        <v>6.989651122182419E-05</v>
      </c>
      <c r="T163" s="116">
        <v>6.408821818519603E-05</v>
      </c>
      <c r="U163" s="116">
        <v>-4.780893536638211E-06</v>
      </c>
      <c r="V163" s="116">
        <v>-3.2113018977999545E-06</v>
      </c>
      <c r="W163" s="116">
        <v>4.85085604168942E-06</v>
      </c>
      <c r="X163" s="116">
        <v>67.5</v>
      </c>
    </row>
    <row r="164" spans="1:24" s="116" customFormat="1" ht="12.75">
      <c r="A164" s="116">
        <v>3333</v>
      </c>
      <c r="B164" s="116">
        <v>123.37999725341797</v>
      </c>
      <c r="C164" s="116">
        <v>125.58000183105469</v>
      </c>
      <c r="D164" s="116">
        <v>8.517102241516113</v>
      </c>
      <c r="E164" s="116">
        <v>9.113624572753906</v>
      </c>
      <c r="F164" s="116">
        <v>16.60140822127976</v>
      </c>
      <c r="G164" s="116" t="s">
        <v>58</v>
      </c>
      <c r="H164" s="116">
        <v>-9.48670357682721</v>
      </c>
      <c r="I164" s="116">
        <v>46.39329367659076</v>
      </c>
      <c r="J164" s="116" t="s">
        <v>61</v>
      </c>
      <c r="K164" s="116">
        <v>0.45042358868412863</v>
      </c>
      <c r="L164" s="116">
        <v>1.4457005739766788</v>
      </c>
      <c r="M164" s="116">
        <v>0.10688767060159869</v>
      </c>
      <c r="N164" s="116">
        <v>-0.049009868423745225</v>
      </c>
      <c r="O164" s="116">
        <v>0.018046963602243806</v>
      </c>
      <c r="P164" s="116">
        <v>0.04146346719147896</v>
      </c>
      <c r="Q164" s="116">
        <v>0.0022182982982552756</v>
      </c>
      <c r="R164" s="116">
        <v>-0.000753236467742211</v>
      </c>
      <c r="S164" s="116">
        <v>0.0002326498780004876</v>
      </c>
      <c r="T164" s="116">
        <v>0.0006068881156769139</v>
      </c>
      <c r="U164" s="116">
        <v>4.902856836708914E-05</v>
      </c>
      <c r="V164" s="116">
        <v>-2.7798753095892766E-05</v>
      </c>
      <c r="W164" s="116">
        <v>1.4362611067375215E-05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3332</v>
      </c>
      <c r="B166" s="116">
        <v>67.26</v>
      </c>
      <c r="C166" s="116">
        <v>70.46</v>
      </c>
      <c r="D166" s="116">
        <v>9.642916358985712</v>
      </c>
      <c r="E166" s="116">
        <v>10.084864019381785</v>
      </c>
      <c r="F166" s="116">
        <v>10.59670722277088</v>
      </c>
      <c r="G166" s="116" t="s">
        <v>59</v>
      </c>
      <c r="H166" s="116">
        <v>26.333928307705364</v>
      </c>
      <c r="I166" s="116">
        <v>26.09392830770537</v>
      </c>
      <c r="J166" s="116" t="s">
        <v>73</v>
      </c>
      <c r="K166" s="116">
        <v>2.1633226399661445</v>
      </c>
      <c r="M166" s="116" t="s">
        <v>68</v>
      </c>
      <c r="N166" s="116">
        <v>1.8297062936397448</v>
      </c>
      <c r="X166" s="116">
        <v>67.5</v>
      </c>
    </row>
    <row r="167" spans="1:24" s="116" customFormat="1" ht="12.75">
      <c r="A167" s="116">
        <v>3331</v>
      </c>
      <c r="B167" s="116">
        <v>106.44000244140625</v>
      </c>
      <c r="C167" s="116">
        <v>101.04000091552734</v>
      </c>
      <c r="D167" s="116">
        <v>9.286893844604492</v>
      </c>
      <c r="E167" s="116">
        <v>9.869364738464355</v>
      </c>
      <c r="F167" s="116">
        <v>8.52329827660565</v>
      </c>
      <c r="G167" s="116" t="s">
        <v>56</v>
      </c>
      <c r="H167" s="116">
        <v>-17.111188644787177</v>
      </c>
      <c r="I167" s="116">
        <v>21.828813796619077</v>
      </c>
      <c r="J167" s="116" t="s">
        <v>62</v>
      </c>
      <c r="K167" s="116">
        <v>0.6830612409292747</v>
      </c>
      <c r="L167" s="116">
        <v>1.291574429926783</v>
      </c>
      <c r="M167" s="116">
        <v>0.1617053276985346</v>
      </c>
      <c r="N167" s="116">
        <v>0.017316628176901352</v>
      </c>
      <c r="O167" s="116">
        <v>0.027432640135906156</v>
      </c>
      <c r="P167" s="116">
        <v>0.03705119141673956</v>
      </c>
      <c r="Q167" s="116">
        <v>0.0033391832445860696</v>
      </c>
      <c r="R167" s="116">
        <v>0.00026648997669160673</v>
      </c>
      <c r="S167" s="116">
        <v>0.00035994878905775936</v>
      </c>
      <c r="T167" s="116">
        <v>0.0005452104983066405</v>
      </c>
      <c r="U167" s="116">
        <v>7.305271195958385E-05</v>
      </c>
      <c r="V167" s="116">
        <v>9.88583778796022E-06</v>
      </c>
      <c r="W167" s="116">
        <v>2.245397537418446E-05</v>
      </c>
      <c r="X167" s="116">
        <v>67.5</v>
      </c>
    </row>
    <row r="168" spans="1:24" s="116" customFormat="1" ht="12.75">
      <c r="A168" s="116">
        <v>3330</v>
      </c>
      <c r="B168" s="116">
        <v>85.05999755859375</v>
      </c>
      <c r="C168" s="116">
        <v>86.86000061035156</v>
      </c>
      <c r="D168" s="116">
        <v>9.18014144897461</v>
      </c>
      <c r="E168" s="116">
        <v>9.38331413269043</v>
      </c>
      <c r="F168" s="116">
        <v>10.224278089755254</v>
      </c>
      <c r="G168" s="116" t="s">
        <v>57</v>
      </c>
      <c r="H168" s="116">
        <v>8.905840144344438</v>
      </c>
      <c r="I168" s="116">
        <v>26.46583770293819</v>
      </c>
      <c r="J168" s="116" t="s">
        <v>60</v>
      </c>
      <c r="K168" s="116">
        <v>0.6708261128020719</v>
      </c>
      <c r="L168" s="116">
        <v>0.007027653946024746</v>
      </c>
      <c r="M168" s="116">
        <v>-0.1584521117274024</v>
      </c>
      <c r="N168" s="116">
        <v>-0.00017928131566527885</v>
      </c>
      <c r="O168" s="116">
        <v>0.026995388583279514</v>
      </c>
      <c r="P168" s="116">
        <v>0.0008039411014745925</v>
      </c>
      <c r="Q168" s="116">
        <v>-0.003253390838138892</v>
      </c>
      <c r="R168" s="116">
        <v>-1.4365246815838237E-05</v>
      </c>
      <c r="S168" s="116">
        <v>0.0003577195485096865</v>
      </c>
      <c r="T168" s="116">
        <v>5.72437024202248E-05</v>
      </c>
      <c r="U168" s="116">
        <v>-6.965500703634084E-05</v>
      </c>
      <c r="V168" s="116">
        <v>-1.125182486609479E-06</v>
      </c>
      <c r="W168" s="116">
        <v>2.2385093197522795E-05</v>
      </c>
      <c r="X168" s="116">
        <v>67.5</v>
      </c>
    </row>
    <row r="169" spans="1:24" s="116" customFormat="1" ht="12.75">
      <c r="A169" s="116">
        <v>3333</v>
      </c>
      <c r="B169" s="116">
        <v>116.05999755859375</v>
      </c>
      <c r="C169" s="116">
        <v>120.66000366210938</v>
      </c>
      <c r="D169" s="116">
        <v>8.908178329467773</v>
      </c>
      <c r="E169" s="116">
        <v>9.400832176208496</v>
      </c>
      <c r="F169" s="116">
        <v>13.052231466986568</v>
      </c>
      <c r="G169" s="116" t="s">
        <v>58</v>
      </c>
      <c r="H169" s="116">
        <v>-13.697024777709203</v>
      </c>
      <c r="I169" s="116">
        <v>34.862972780884554</v>
      </c>
      <c r="J169" s="116" t="s">
        <v>61</v>
      </c>
      <c r="K169" s="116">
        <v>0.12870503192456195</v>
      </c>
      <c r="L169" s="116">
        <v>1.2915553105154691</v>
      </c>
      <c r="M169" s="116">
        <v>0.0322729189138084</v>
      </c>
      <c r="N169" s="116">
        <v>-0.017315700090579852</v>
      </c>
      <c r="O169" s="116">
        <v>0.004878395234487606</v>
      </c>
      <c r="P169" s="116">
        <v>0.03704246838569529</v>
      </c>
      <c r="Q169" s="116">
        <v>0.0007520590370697424</v>
      </c>
      <c r="R169" s="116">
        <v>-0.00026610251287992966</v>
      </c>
      <c r="S169" s="116">
        <v>3.999819193630405E-05</v>
      </c>
      <c r="T169" s="116">
        <v>0.0005421970545816346</v>
      </c>
      <c r="U169" s="116">
        <v>2.2019961839595292E-05</v>
      </c>
      <c r="V169" s="116">
        <v>-9.821596262405085E-06</v>
      </c>
      <c r="W169" s="116">
        <v>1.7574449188241215E-06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3332</v>
      </c>
      <c r="B171" s="116">
        <v>79.92</v>
      </c>
      <c r="C171" s="116">
        <v>87.42</v>
      </c>
      <c r="D171" s="116">
        <v>9.422065842771767</v>
      </c>
      <c r="E171" s="116">
        <v>9.760520949422647</v>
      </c>
      <c r="F171" s="116">
        <v>10.281558381105892</v>
      </c>
      <c r="G171" s="116" t="s">
        <v>59</v>
      </c>
      <c r="H171" s="116">
        <v>13.505146944397154</v>
      </c>
      <c r="I171" s="116">
        <v>25.925146944397152</v>
      </c>
      <c r="J171" s="116" t="s">
        <v>73</v>
      </c>
      <c r="K171" s="116">
        <v>0.8183214633225177</v>
      </c>
      <c r="M171" s="116" t="s">
        <v>68</v>
      </c>
      <c r="N171" s="116">
        <v>0.7645780467211238</v>
      </c>
      <c r="X171" s="116">
        <v>67.5</v>
      </c>
    </row>
    <row r="172" spans="1:24" s="116" customFormat="1" ht="12.75">
      <c r="A172" s="116">
        <v>3331</v>
      </c>
      <c r="B172" s="116">
        <v>108.77999877929688</v>
      </c>
      <c r="C172" s="116">
        <v>110.4800033569336</v>
      </c>
      <c r="D172" s="116">
        <v>9.376566886901855</v>
      </c>
      <c r="E172" s="116">
        <v>9.866093635559082</v>
      </c>
      <c r="F172" s="116">
        <v>12.309711781964856</v>
      </c>
      <c r="G172" s="116" t="s">
        <v>56</v>
      </c>
      <c r="H172" s="116">
        <v>-10.052321364122236</v>
      </c>
      <c r="I172" s="116">
        <v>31.22767741517464</v>
      </c>
      <c r="J172" s="116" t="s">
        <v>62</v>
      </c>
      <c r="K172" s="116">
        <v>0.1394457534814017</v>
      </c>
      <c r="L172" s="116">
        <v>0.8916124413232943</v>
      </c>
      <c r="M172" s="116">
        <v>0.03301204653346634</v>
      </c>
      <c r="N172" s="116">
        <v>0.0461205880263175</v>
      </c>
      <c r="O172" s="116">
        <v>0.005600761290395704</v>
      </c>
      <c r="P172" s="116">
        <v>0.025577542744847987</v>
      </c>
      <c r="Q172" s="116">
        <v>0.0006816674617752173</v>
      </c>
      <c r="R172" s="116">
        <v>0.0007098636435464079</v>
      </c>
      <c r="S172" s="116">
        <v>7.350071318729298E-05</v>
      </c>
      <c r="T172" s="116">
        <v>0.0003763569418958316</v>
      </c>
      <c r="U172" s="116">
        <v>1.488361291369357E-05</v>
      </c>
      <c r="V172" s="116">
        <v>2.6335295268565902E-05</v>
      </c>
      <c r="W172" s="116">
        <v>4.585429856294184E-06</v>
      </c>
      <c r="X172" s="116">
        <v>67.5</v>
      </c>
    </row>
    <row r="173" spans="1:24" s="116" customFormat="1" ht="12.75">
      <c r="A173" s="116">
        <v>3330</v>
      </c>
      <c r="B173" s="116">
        <v>83</v>
      </c>
      <c r="C173" s="116">
        <v>91.30000305175781</v>
      </c>
      <c r="D173" s="116">
        <v>8.921347618103027</v>
      </c>
      <c r="E173" s="116">
        <v>9.062384605407715</v>
      </c>
      <c r="F173" s="116">
        <v>11.524239975266669</v>
      </c>
      <c r="G173" s="116" t="s">
        <v>57</v>
      </c>
      <c r="H173" s="116">
        <v>15.193509296360773</v>
      </c>
      <c r="I173" s="116">
        <v>30.693509296360773</v>
      </c>
      <c r="J173" s="116" t="s">
        <v>60</v>
      </c>
      <c r="K173" s="116">
        <v>-0.06445770296458153</v>
      </c>
      <c r="L173" s="116">
        <v>0.004851655758342577</v>
      </c>
      <c r="M173" s="116">
        <v>0.015591507980709813</v>
      </c>
      <c r="N173" s="116">
        <v>-0.00047731666740668583</v>
      </c>
      <c r="O173" s="116">
        <v>-0.0025352458933628687</v>
      </c>
      <c r="P173" s="116">
        <v>0.0005550758395334003</v>
      </c>
      <c r="Q173" s="116">
        <v>0.00033763796450072045</v>
      </c>
      <c r="R173" s="116">
        <v>-3.8346292949571714E-05</v>
      </c>
      <c r="S173" s="116">
        <v>-2.873055719509858E-05</v>
      </c>
      <c r="T173" s="116">
        <v>3.952716535163252E-05</v>
      </c>
      <c r="U173" s="116">
        <v>8.363251023580402E-06</v>
      </c>
      <c r="V173" s="116">
        <v>-3.0245996559324693E-06</v>
      </c>
      <c r="W173" s="116">
        <v>-1.6417867821185692E-06</v>
      </c>
      <c r="X173" s="116">
        <v>67.5</v>
      </c>
    </row>
    <row r="174" spans="1:24" s="116" customFormat="1" ht="12.75">
      <c r="A174" s="116">
        <v>3333</v>
      </c>
      <c r="B174" s="116">
        <v>105.72000122070312</v>
      </c>
      <c r="C174" s="116">
        <v>107.31999969482422</v>
      </c>
      <c r="D174" s="116">
        <v>8.856267929077148</v>
      </c>
      <c r="E174" s="116">
        <v>9.29323673248291</v>
      </c>
      <c r="F174" s="116">
        <v>11.683421840653025</v>
      </c>
      <c r="G174" s="116" t="s">
        <v>58</v>
      </c>
      <c r="H174" s="116">
        <v>-6.843891561474052</v>
      </c>
      <c r="I174" s="116">
        <v>31.37610965922907</v>
      </c>
      <c r="J174" s="116" t="s">
        <v>61</v>
      </c>
      <c r="K174" s="116">
        <v>0.1236540443840218</v>
      </c>
      <c r="L174" s="116">
        <v>0.891599241228304</v>
      </c>
      <c r="M174" s="116">
        <v>0.029098111540359604</v>
      </c>
      <c r="N174" s="116">
        <v>-0.046118118009002895</v>
      </c>
      <c r="O174" s="116">
        <v>0.004994102050637498</v>
      </c>
      <c r="P174" s="116">
        <v>0.025571518994320464</v>
      </c>
      <c r="Q174" s="116">
        <v>0.0005921749178839623</v>
      </c>
      <c r="R174" s="116">
        <v>-0.0007088271681065895</v>
      </c>
      <c r="S174" s="116">
        <v>6.765286337103459E-05</v>
      </c>
      <c r="T174" s="116">
        <v>0.0003742755013522086</v>
      </c>
      <c r="U174" s="116">
        <v>1.2311700357028161E-05</v>
      </c>
      <c r="V174" s="116">
        <v>-2.6161031589061674E-05</v>
      </c>
      <c r="W174" s="116">
        <v>4.281437040183454E-06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3332</v>
      </c>
      <c r="B176" s="116">
        <v>93.2</v>
      </c>
      <c r="C176" s="116">
        <v>77.9</v>
      </c>
      <c r="D176" s="116">
        <v>9.246843602493447</v>
      </c>
      <c r="E176" s="116">
        <v>9.832368724312646</v>
      </c>
      <c r="F176" s="116">
        <v>11.390710715466975</v>
      </c>
      <c r="G176" s="116" t="s">
        <v>59</v>
      </c>
      <c r="H176" s="116">
        <v>3.58251781899871</v>
      </c>
      <c r="I176" s="116">
        <v>29.28251781899871</v>
      </c>
      <c r="J176" s="116" t="s">
        <v>73</v>
      </c>
      <c r="K176" s="116">
        <v>1.192524908450347</v>
      </c>
      <c r="M176" s="116" t="s">
        <v>68</v>
      </c>
      <c r="N176" s="116">
        <v>0.6732899054559148</v>
      </c>
      <c r="X176" s="116">
        <v>67.5</v>
      </c>
    </row>
    <row r="177" spans="1:24" s="116" customFormat="1" ht="12.75">
      <c r="A177" s="116">
        <v>3331</v>
      </c>
      <c r="B177" s="116">
        <v>106.94000244140625</v>
      </c>
      <c r="C177" s="116">
        <v>110.13999938964844</v>
      </c>
      <c r="D177" s="116">
        <v>9.435632705688477</v>
      </c>
      <c r="E177" s="116">
        <v>9.97718334197998</v>
      </c>
      <c r="F177" s="116">
        <v>10.09550971663548</v>
      </c>
      <c r="G177" s="116" t="s">
        <v>56</v>
      </c>
      <c r="H177" s="116">
        <v>-13.991672647954573</v>
      </c>
      <c r="I177" s="116">
        <v>25.448329793451677</v>
      </c>
      <c r="J177" s="116" t="s">
        <v>62</v>
      </c>
      <c r="K177" s="116">
        <v>1.0025240643378177</v>
      </c>
      <c r="L177" s="116">
        <v>0.35667441821313967</v>
      </c>
      <c r="M177" s="116">
        <v>0.23733384319883952</v>
      </c>
      <c r="N177" s="116">
        <v>0.046644595490116174</v>
      </c>
      <c r="O177" s="116">
        <v>0.04026356102671218</v>
      </c>
      <c r="P177" s="116">
        <v>0.010231952384871991</v>
      </c>
      <c r="Q177" s="116">
        <v>0.0049009417634649395</v>
      </c>
      <c r="R177" s="116">
        <v>0.0007179153066756425</v>
      </c>
      <c r="S177" s="116">
        <v>0.0005282720551991559</v>
      </c>
      <c r="T177" s="116">
        <v>0.00015055558076242074</v>
      </c>
      <c r="U177" s="116">
        <v>0.00010718323161213735</v>
      </c>
      <c r="V177" s="116">
        <v>2.66391332701518E-05</v>
      </c>
      <c r="W177" s="116">
        <v>3.2944354826760816E-05</v>
      </c>
      <c r="X177" s="116">
        <v>67.5</v>
      </c>
    </row>
    <row r="178" spans="1:24" s="116" customFormat="1" ht="12.75">
      <c r="A178" s="116">
        <v>3330</v>
      </c>
      <c r="B178" s="116">
        <v>90.26000213623047</v>
      </c>
      <c r="C178" s="116">
        <v>111.16000366210938</v>
      </c>
      <c r="D178" s="116">
        <v>9.057974815368652</v>
      </c>
      <c r="E178" s="116">
        <v>9.089489936828613</v>
      </c>
      <c r="F178" s="116">
        <v>13.058404644460445</v>
      </c>
      <c r="G178" s="116" t="s">
        <v>57</v>
      </c>
      <c r="H178" s="116">
        <v>11.505444956427091</v>
      </c>
      <c r="I178" s="116">
        <v>34.26544709265756</v>
      </c>
      <c r="J178" s="116" t="s">
        <v>60</v>
      </c>
      <c r="K178" s="116">
        <v>-0.3010145651209702</v>
      </c>
      <c r="L178" s="116">
        <v>0.0019407599175023157</v>
      </c>
      <c r="M178" s="116">
        <v>0.07382968553925155</v>
      </c>
      <c r="N178" s="116">
        <v>-0.000482791760589469</v>
      </c>
      <c r="O178" s="116">
        <v>-0.011674429363717773</v>
      </c>
      <c r="P178" s="116">
        <v>0.0002220490919619087</v>
      </c>
      <c r="Q178" s="116">
        <v>0.001646296358206567</v>
      </c>
      <c r="R178" s="116">
        <v>-3.880745776102952E-05</v>
      </c>
      <c r="S178" s="116">
        <v>-0.00011865967408814282</v>
      </c>
      <c r="T178" s="116">
        <v>1.5815911386440217E-05</v>
      </c>
      <c r="U178" s="116">
        <v>4.38844122122573E-05</v>
      </c>
      <c r="V178" s="116">
        <v>-3.0629408188528215E-06</v>
      </c>
      <c r="W178" s="116">
        <v>-6.322592001997839E-06</v>
      </c>
      <c r="X178" s="116">
        <v>67.5</v>
      </c>
    </row>
    <row r="179" spans="1:24" s="116" customFormat="1" ht="12.75">
      <c r="A179" s="116">
        <v>3333</v>
      </c>
      <c r="B179" s="116">
        <v>89.72000122070312</v>
      </c>
      <c r="C179" s="116">
        <v>99.72000122070312</v>
      </c>
      <c r="D179" s="116">
        <v>9.015270233154297</v>
      </c>
      <c r="E179" s="116">
        <v>9.457714080810547</v>
      </c>
      <c r="F179" s="116">
        <v>12.539971586942942</v>
      </c>
      <c r="G179" s="116" t="s">
        <v>58</v>
      </c>
      <c r="H179" s="116">
        <v>10.84018730316783</v>
      </c>
      <c r="I179" s="116">
        <v>33.060188523870956</v>
      </c>
      <c r="J179" s="116" t="s">
        <v>61</v>
      </c>
      <c r="K179" s="116">
        <v>0.9562660357669565</v>
      </c>
      <c r="L179" s="116">
        <v>0.3566691380798517</v>
      </c>
      <c r="M179" s="116">
        <v>0.2255582644478064</v>
      </c>
      <c r="N179" s="116">
        <v>-0.04664209687130793</v>
      </c>
      <c r="O179" s="116">
        <v>0.038533907738293814</v>
      </c>
      <c r="P179" s="116">
        <v>0.010229542697845612</v>
      </c>
      <c r="Q179" s="116">
        <v>0.00461616057669473</v>
      </c>
      <c r="R179" s="116">
        <v>-0.0007168656560202251</v>
      </c>
      <c r="S179" s="116">
        <v>0.0005147730043909021</v>
      </c>
      <c r="T179" s="116">
        <v>0.00014972254287757094</v>
      </c>
      <c r="U179" s="116">
        <v>9.778754268108879E-05</v>
      </c>
      <c r="V179" s="116">
        <v>-2.6462460485093103E-05</v>
      </c>
      <c r="W179" s="116">
        <v>3.233195548258397E-05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3332</v>
      </c>
      <c r="B181" s="116">
        <v>86.36</v>
      </c>
      <c r="C181" s="116">
        <v>81.26</v>
      </c>
      <c r="D181" s="116">
        <v>9.18757151147169</v>
      </c>
      <c r="E181" s="116">
        <v>9.753686280871326</v>
      </c>
      <c r="F181" s="116">
        <v>11.492097716453614</v>
      </c>
      <c r="G181" s="116" t="s">
        <v>59</v>
      </c>
      <c r="H181" s="116">
        <v>10.86519418738493</v>
      </c>
      <c r="I181" s="116">
        <v>29.725194187384925</v>
      </c>
      <c r="J181" s="116" t="s">
        <v>73</v>
      </c>
      <c r="K181" s="116">
        <v>0.3452437934161373</v>
      </c>
      <c r="M181" s="116" t="s">
        <v>68</v>
      </c>
      <c r="N181" s="116">
        <v>0.21313510456690377</v>
      </c>
      <c r="X181" s="116">
        <v>67.5</v>
      </c>
    </row>
    <row r="182" spans="1:24" s="116" customFormat="1" ht="12.75">
      <c r="A182" s="116">
        <v>3331</v>
      </c>
      <c r="B182" s="116">
        <v>88.12000274658203</v>
      </c>
      <c r="C182" s="116">
        <v>105.41999816894531</v>
      </c>
      <c r="D182" s="116">
        <v>9.287003517150879</v>
      </c>
      <c r="E182" s="116">
        <v>9.434366226196289</v>
      </c>
      <c r="F182" s="116">
        <v>6.882884521619333</v>
      </c>
      <c r="G182" s="116" t="s">
        <v>56</v>
      </c>
      <c r="H182" s="116">
        <v>-3.0061987673157518</v>
      </c>
      <c r="I182" s="116">
        <v>17.61380397926628</v>
      </c>
      <c r="J182" s="116" t="s">
        <v>62</v>
      </c>
      <c r="K182" s="116">
        <v>0.5179149098598125</v>
      </c>
      <c r="L182" s="116">
        <v>0.22655810463580675</v>
      </c>
      <c r="M182" s="116">
        <v>0.12260944309519672</v>
      </c>
      <c r="N182" s="116">
        <v>0.10080910029604191</v>
      </c>
      <c r="O182" s="116">
        <v>0.020800637633932275</v>
      </c>
      <c r="P182" s="116">
        <v>0.006499220165951017</v>
      </c>
      <c r="Q182" s="116">
        <v>0.0025318228196504816</v>
      </c>
      <c r="R182" s="116">
        <v>0.0015516854704173324</v>
      </c>
      <c r="S182" s="116">
        <v>0.00027292094682014226</v>
      </c>
      <c r="T182" s="116">
        <v>9.563251890041495E-05</v>
      </c>
      <c r="U182" s="116">
        <v>5.5367376205605636E-05</v>
      </c>
      <c r="V182" s="116">
        <v>5.7585513481569444E-05</v>
      </c>
      <c r="W182" s="116">
        <v>1.702545979044785E-05</v>
      </c>
      <c r="X182" s="116">
        <v>67.5</v>
      </c>
    </row>
    <row r="183" spans="1:24" s="116" customFormat="1" ht="12.75">
      <c r="A183" s="116">
        <v>3330</v>
      </c>
      <c r="B183" s="116">
        <v>91.72000122070312</v>
      </c>
      <c r="C183" s="116">
        <v>116.31999969482422</v>
      </c>
      <c r="D183" s="116">
        <v>8.854443550109863</v>
      </c>
      <c r="E183" s="116">
        <v>9.094186782836914</v>
      </c>
      <c r="F183" s="116">
        <v>11.937532584324687</v>
      </c>
      <c r="G183" s="116" t="s">
        <v>57</v>
      </c>
      <c r="H183" s="116">
        <v>7.826259555483723</v>
      </c>
      <c r="I183" s="116">
        <v>32.04626077618685</v>
      </c>
      <c r="J183" s="116" t="s">
        <v>60</v>
      </c>
      <c r="K183" s="116">
        <v>0.1188459416378258</v>
      </c>
      <c r="L183" s="116">
        <v>0.0012336076946308917</v>
      </c>
      <c r="M183" s="116">
        <v>-0.026776659145370578</v>
      </c>
      <c r="N183" s="116">
        <v>-0.001042644679942121</v>
      </c>
      <c r="O183" s="116">
        <v>0.004991063861098079</v>
      </c>
      <c r="P183" s="116">
        <v>0.0001410332466590862</v>
      </c>
      <c r="Q183" s="116">
        <v>-0.0004878870765502436</v>
      </c>
      <c r="R183" s="116">
        <v>-8.381032585300736E-05</v>
      </c>
      <c r="S183" s="116">
        <v>8.324504605078542E-05</v>
      </c>
      <c r="T183" s="116">
        <v>1.0037582908692264E-05</v>
      </c>
      <c r="U183" s="116">
        <v>-6.343191252487884E-06</v>
      </c>
      <c r="V183" s="116">
        <v>-6.610818391557779E-06</v>
      </c>
      <c r="W183" s="116">
        <v>5.731169855703069E-06</v>
      </c>
      <c r="X183" s="116">
        <v>67.5</v>
      </c>
    </row>
    <row r="184" spans="1:24" s="116" customFormat="1" ht="12.75">
      <c r="A184" s="116">
        <v>3333</v>
      </c>
      <c r="B184" s="116">
        <v>94.4000015258789</v>
      </c>
      <c r="C184" s="116">
        <v>107.80000305175781</v>
      </c>
      <c r="D184" s="116">
        <v>9.502154350280762</v>
      </c>
      <c r="E184" s="116">
        <v>9.286581039428711</v>
      </c>
      <c r="F184" s="116">
        <v>14.794199069947634</v>
      </c>
      <c r="G184" s="116" t="s">
        <v>58</v>
      </c>
      <c r="H184" s="116">
        <v>10.111985969631071</v>
      </c>
      <c r="I184" s="116">
        <v>37.01198749550998</v>
      </c>
      <c r="J184" s="116" t="s">
        <v>61</v>
      </c>
      <c r="K184" s="116">
        <v>0.5040947292040616</v>
      </c>
      <c r="L184" s="116">
        <v>0.22655474611719106</v>
      </c>
      <c r="M184" s="116">
        <v>0.1196498477271364</v>
      </c>
      <c r="N184" s="116">
        <v>-0.10080370823818352</v>
      </c>
      <c r="O184" s="116">
        <v>0.020192964307218505</v>
      </c>
      <c r="P184" s="116">
        <v>0.006497689773207179</v>
      </c>
      <c r="Q184" s="116">
        <v>0.0024843697371039948</v>
      </c>
      <c r="R184" s="116">
        <v>-0.0015494204169252033</v>
      </c>
      <c r="S184" s="116">
        <v>0.00025991557383351526</v>
      </c>
      <c r="T184" s="116">
        <v>9.510428802419665E-05</v>
      </c>
      <c r="U184" s="116">
        <v>5.5002820587924636E-05</v>
      </c>
      <c r="V184" s="116">
        <v>-5.720479388241739E-05</v>
      </c>
      <c r="W184" s="116">
        <v>1.6031842475562097E-05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3332</v>
      </c>
      <c r="B186" s="116">
        <v>95.82</v>
      </c>
      <c r="C186" s="116">
        <v>99.82</v>
      </c>
      <c r="D186" s="116">
        <v>8.987637619189181</v>
      </c>
      <c r="E186" s="116">
        <v>9.749947708783347</v>
      </c>
      <c r="F186" s="116">
        <v>11.619843459695288</v>
      </c>
      <c r="G186" s="116" t="s">
        <v>59</v>
      </c>
      <c r="H186" s="116">
        <v>2.4164491698203108</v>
      </c>
      <c r="I186" s="116">
        <v>30.736449169820304</v>
      </c>
      <c r="J186" s="116" t="s">
        <v>73</v>
      </c>
      <c r="K186" s="116">
        <v>0.01404159655747211</v>
      </c>
      <c r="M186" s="116" t="s">
        <v>68</v>
      </c>
      <c r="N186" s="116">
        <v>0.010642366385241202</v>
      </c>
      <c r="X186" s="116">
        <v>67.5</v>
      </c>
    </row>
    <row r="187" spans="1:24" s="116" customFormat="1" ht="12.75">
      <c r="A187" s="116">
        <v>3331</v>
      </c>
      <c r="B187" s="116">
        <v>101.44000244140625</v>
      </c>
      <c r="C187" s="116">
        <v>106.73999786376953</v>
      </c>
      <c r="D187" s="116">
        <v>9.145060539245605</v>
      </c>
      <c r="E187" s="116">
        <v>9.413305282592773</v>
      </c>
      <c r="F187" s="116">
        <v>13.149399802982613</v>
      </c>
      <c r="G187" s="116" t="s">
        <v>56</v>
      </c>
      <c r="H187" s="116">
        <v>0.2517191268944714</v>
      </c>
      <c r="I187" s="116">
        <v>34.19172156830073</v>
      </c>
      <c r="J187" s="116" t="s">
        <v>62</v>
      </c>
      <c r="K187" s="116">
        <v>0.07707539813741336</v>
      </c>
      <c r="L187" s="116">
        <v>0.08749909236862732</v>
      </c>
      <c r="M187" s="116">
        <v>0.018246482214591433</v>
      </c>
      <c r="N187" s="116">
        <v>0.009793069296778912</v>
      </c>
      <c r="O187" s="116">
        <v>0.003095458422893694</v>
      </c>
      <c r="P187" s="116">
        <v>0.0025100588377634393</v>
      </c>
      <c r="Q187" s="116">
        <v>0.0003767952302346435</v>
      </c>
      <c r="R187" s="116">
        <v>0.00015074018553916407</v>
      </c>
      <c r="S187" s="116">
        <v>4.0612211604899E-05</v>
      </c>
      <c r="T187" s="116">
        <v>3.693433707469496E-05</v>
      </c>
      <c r="U187" s="116">
        <v>8.244635027073216E-06</v>
      </c>
      <c r="V187" s="116">
        <v>5.593698482882973E-06</v>
      </c>
      <c r="W187" s="116">
        <v>2.532275289742201E-06</v>
      </c>
      <c r="X187" s="116">
        <v>67.5</v>
      </c>
    </row>
    <row r="188" spans="1:24" s="116" customFormat="1" ht="12.75">
      <c r="A188" s="116">
        <v>3330</v>
      </c>
      <c r="B188" s="116">
        <v>107.27999877929688</v>
      </c>
      <c r="C188" s="116">
        <v>100.4800033569336</v>
      </c>
      <c r="D188" s="116">
        <v>8.794227600097656</v>
      </c>
      <c r="E188" s="116">
        <v>9.371119499206543</v>
      </c>
      <c r="F188" s="116">
        <v>15.105052627643506</v>
      </c>
      <c r="G188" s="116" t="s">
        <v>57</v>
      </c>
      <c r="H188" s="116">
        <v>1.0738342669172312</v>
      </c>
      <c r="I188" s="116">
        <v>40.8538330462141</v>
      </c>
      <c r="J188" s="116" t="s">
        <v>60</v>
      </c>
      <c r="K188" s="116">
        <v>0.051416783100621435</v>
      </c>
      <c r="L188" s="116">
        <v>0.0004762111292403827</v>
      </c>
      <c r="M188" s="116">
        <v>-0.012325887399805087</v>
      </c>
      <c r="N188" s="116">
        <v>-0.00010127535967208774</v>
      </c>
      <c r="O188" s="116">
        <v>0.002039970716494025</v>
      </c>
      <c r="P188" s="116">
        <v>5.447031704033101E-05</v>
      </c>
      <c r="Q188" s="116">
        <v>-0.000261729276258726</v>
      </c>
      <c r="R188" s="116">
        <v>-8.138019630564651E-06</v>
      </c>
      <c r="S188" s="116">
        <v>2.4644057454954633E-05</v>
      </c>
      <c r="T188" s="116">
        <v>3.877737582429115E-06</v>
      </c>
      <c r="U188" s="116">
        <v>-6.179084026204023E-06</v>
      </c>
      <c r="V188" s="116">
        <v>-6.415819805192461E-07</v>
      </c>
      <c r="W188" s="116">
        <v>1.4697204298738032E-06</v>
      </c>
      <c r="X188" s="116">
        <v>67.5</v>
      </c>
    </row>
    <row r="189" spans="1:24" s="116" customFormat="1" ht="12.75">
      <c r="A189" s="116">
        <v>3333</v>
      </c>
      <c r="B189" s="116">
        <v>104.37999725341797</v>
      </c>
      <c r="C189" s="116">
        <v>98.9800033569336</v>
      </c>
      <c r="D189" s="116">
        <v>8.997126579284668</v>
      </c>
      <c r="E189" s="116">
        <v>9.50622844696045</v>
      </c>
      <c r="F189" s="116">
        <v>13.484528770819654</v>
      </c>
      <c r="G189" s="116" t="s">
        <v>58</v>
      </c>
      <c r="H189" s="116">
        <v>-1.235929729692316</v>
      </c>
      <c r="I189" s="116">
        <v>35.64406752372566</v>
      </c>
      <c r="J189" s="116" t="s">
        <v>61</v>
      </c>
      <c r="K189" s="116">
        <v>-0.0574189116374077</v>
      </c>
      <c r="L189" s="116">
        <v>0.08749779647679114</v>
      </c>
      <c r="M189" s="116">
        <v>-0.013453869815585686</v>
      </c>
      <c r="N189" s="116">
        <v>-0.009792545611486174</v>
      </c>
      <c r="O189" s="116">
        <v>-0.002328171454964254</v>
      </c>
      <c r="P189" s="116">
        <v>0.002509467743087341</v>
      </c>
      <c r="Q189" s="116">
        <v>-0.00027105798545082836</v>
      </c>
      <c r="R189" s="116">
        <v>-0.0001505203513577953</v>
      </c>
      <c r="S189" s="116">
        <v>-3.2280368083372094E-05</v>
      </c>
      <c r="T189" s="116">
        <v>3.673021108554923E-05</v>
      </c>
      <c r="U189" s="116">
        <v>-5.458289780393933E-06</v>
      </c>
      <c r="V189" s="116">
        <v>-5.556782817393557E-06</v>
      </c>
      <c r="W189" s="116">
        <v>-2.062120268328332E-06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6.882884521619333</v>
      </c>
      <c r="G190" s="117"/>
      <c r="H190" s="117"/>
      <c r="I190" s="118"/>
      <c r="J190" s="118" t="s">
        <v>158</v>
      </c>
      <c r="K190" s="117">
        <f>AVERAGE(K188,K183,K178,K173,K168,K163)</f>
        <v>0.09553868350960519</v>
      </c>
      <c r="L190" s="117">
        <f>AVERAGE(L188,L183,L178,L173,L168,L163)</f>
        <v>0.003899395815805784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16.60140822127976</v>
      </c>
      <c r="G191" s="117"/>
      <c r="H191" s="117"/>
      <c r="I191" s="118"/>
      <c r="J191" s="118" t="s">
        <v>159</v>
      </c>
      <c r="K191" s="117">
        <f>AVERAGE(K189,K184,K179,K174,K169,K164)</f>
        <v>0.35095408638772047</v>
      </c>
      <c r="L191" s="117">
        <f>AVERAGE(L189,L184,L179,L174,L169,L164)</f>
        <v>0.7165961343990476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0.05971167719350324</v>
      </c>
      <c r="L192" s="117">
        <f>ABS(L190/$H$33)</f>
        <v>0.010831655043904955</v>
      </c>
      <c r="M192" s="118" t="s">
        <v>111</v>
      </c>
      <c r="N192" s="117">
        <f>K192+L192+L193+K193</f>
        <v>0.7178216471389268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0.1994057309021139</v>
      </c>
      <c r="L193" s="117">
        <f>ABS(L191/$H$34)</f>
        <v>0.4478725839994047</v>
      </c>
      <c r="M193" s="117"/>
      <c r="N193" s="117"/>
    </row>
    <row r="194" s="101" customFormat="1" ht="12.75"/>
    <row r="195" s="122" customFormat="1" ht="12.75" hidden="1">
      <c r="A195" s="122" t="s">
        <v>120</v>
      </c>
    </row>
    <row r="196" spans="1:24" s="122" customFormat="1" ht="12.75" hidden="1">
      <c r="A196" s="122">
        <v>3332</v>
      </c>
      <c r="B196" s="122">
        <v>79.44</v>
      </c>
      <c r="C196" s="122">
        <v>70.24</v>
      </c>
      <c r="D196" s="122">
        <v>9.203364316731378</v>
      </c>
      <c r="E196" s="122">
        <v>10.155020226684702</v>
      </c>
      <c r="F196" s="122">
        <v>14.487672561626477</v>
      </c>
      <c r="G196" s="122" t="s">
        <v>59</v>
      </c>
      <c r="H196" s="122">
        <v>25.458281734513385</v>
      </c>
      <c r="I196" s="122">
        <v>37.39828173451338</v>
      </c>
      <c r="J196" s="122" t="s">
        <v>73</v>
      </c>
      <c r="K196" s="122">
        <v>2.3539039924753493</v>
      </c>
      <c r="M196" s="122" t="s">
        <v>68</v>
      </c>
      <c r="N196" s="122">
        <v>1.2860184863922082</v>
      </c>
      <c r="X196" s="122">
        <v>67.5</v>
      </c>
    </row>
    <row r="197" spans="1:24" s="122" customFormat="1" ht="12.75" hidden="1">
      <c r="A197" s="122">
        <v>3330</v>
      </c>
      <c r="B197" s="122">
        <v>88.95999908447266</v>
      </c>
      <c r="C197" s="122">
        <v>100.36000061035156</v>
      </c>
      <c r="D197" s="122">
        <v>9.385716438293457</v>
      </c>
      <c r="E197" s="122">
        <v>9.321959495544434</v>
      </c>
      <c r="F197" s="122">
        <v>4.968363210029668</v>
      </c>
      <c r="G197" s="122" t="s">
        <v>56</v>
      </c>
      <c r="H197" s="122">
        <v>-8.87887217210151</v>
      </c>
      <c r="I197" s="122">
        <v>12.581126912371143</v>
      </c>
      <c r="J197" s="122" t="s">
        <v>62</v>
      </c>
      <c r="K197" s="122">
        <v>1.4405307553222073</v>
      </c>
      <c r="L197" s="122">
        <v>0.39605886225420667</v>
      </c>
      <c r="M197" s="122">
        <v>0.341026384606612</v>
      </c>
      <c r="N197" s="122">
        <v>0.045679471689462015</v>
      </c>
      <c r="O197" s="122">
        <v>0.05785412157020567</v>
      </c>
      <c r="P197" s="122">
        <v>0.011361662452743245</v>
      </c>
      <c r="Q197" s="122">
        <v>0.007042162236512952</v>
      </c>
      <c r="R197" s="122">
        <v>0.0007031131866112628</v>
      </c>
      <c r="S197" s="122">
        <v>0.0007590540025585089</v>
      </c>
      <c r="T197" s="122">
        <v>0.00016722199942335842</v>
      </c>
      <c r="U197" s="122">
        <v>0.00015402202816680894</v>
      </c>
      <c r="V197" s="122">
        <v>2.6106342691310496E-05</v>
      </c>
      <c r="W197" s="122">
        <v>4.733315914760844E-05</v>
      </c>
      <c r="X197" s="122">
        <v>67.5</v>
      </c>
    </row>
    <row r="198" spans="1:24" s="122" customFormat="1" ht="12.75" hidden="1">
      <c r="A198" s="122">
        <v>3333</v>
      </c>
      <c r="B198" s="122">
        <v>123.37999725341797</v>
      </c>
      <c r="C198" s="122">
        <v>125.58000183105469</v>
      </c>
      <c r="D198" s="122">
        <v>8.517102241516113</v>
      </c>
      <c r="E198" s="122">
        <v>9.113624572753906</v>
      </c>
      <c r="F198" s="122">
        <v>16.60140822127976</v>
      </c>
      <c r="G198" s="122" t="s">
        <v>57</v>
      </c>
      <c r="H198" s="122">
        <v>-9.48670357682721</v>
      </c>
      <c r="I198" s="122">
        <v>46.39329367659076</v>
      </c>
      <c r="J198" s="122" t="s">
        <v>60</v>
      </c>
      <c r="K198" s="122">
        <v>1.3460636915609976</v>
      </c>
      <c r="L198" s="122">
        <v>0.0021554844922237067</v>
      </c>
      <c r="M198" s="122">
        <v>-0.31726098329581803</v>
      </c>
      <c r="N198" s="122">
        <v>-0.0004720827439540952</v>
      </c>
      <c r="O198" s="122">
        <v>0.054279220280403696</v>
      </c>
      <c r="P198" s="122">
        <v>0.00024634482389716014</v>
      </c>
      <c r="Q198" s="122">
        <v>-0.006481364532988995</v>
      </c>
      <c r="R198" s="122">
        <v>-3.792077270146544E-05</v>
      </c>
      <c r="S198" s="122">
        <v>0.0007282558026923655</v>
      </c>
      <c r="T198" s="122">
        <v>1.752754560087767E-05</v>
      </c>
      <c r="U198" s="122">
        <v>-0.0001365401650994835</v>
      </c>
      <c r="V198" s="122">
        <v>-2.978724347710495E-06</v>
      </c>
      <c r="W198" s="122">
        <v>4.583008396213474E-05</v>
      </c>
      <c r="X198" s="122">
        <v>67.5</v>
      </c>
    </row>
    <row r="199" spans="1:24" s="122" customFormat="1" ht="12.75" hidden="1">
      <c r="A199" s="122">
        <v>3331</v>
      </c>
      <c r="B199" s="122">
        <v>114.5199966430664</v>
      </c>
      <c r="C199" s="122">
        <v>129.22000122070312</v>
      </c>
      <c r="D199" s="122">
        <v>9.438753128051758</v>
      </c>
      <c r="E199" s="122">
        <v>9.511716842651367</v>
      </c>
      <c r="F199" s="122">
        <v>20.4769727631203</v>
      </c>
      <c r="G199" s="122" t="s">
        <v>58</v>
      </c>
      <c r="H199" s="122">
        <v>4.596861783849292</v>
      </c>
      <c r="I199" s="122">
        <v>51.6168584269157</v>
      </c>
      <c r="J199" s="122" t="s">
        <v>61</v>
      </c>
      <c r="K199" s="122">
        <v>0.5130705558598625</v>
      </c>
      <c r="L199" s="122">
        <v>0.3960529967778308</v>
      </c>
      <c r="M199" s="122">
        <v>0.1250778296742773</v>
      </c>
      <c r="N199" s="122">
        <v>-0.045677032212165694</v>
      </c>
      <c r="O199" s="122">
        <v>0.020021629014931555</v>
      </c>
      <c r="P199" s="122">
        <v>0.011358991500913043</v>
      </c>
      <c r="Q199" s="122">
        <v>0.0027538995544284933</v>
      </c>
      <c r="R199" s="122">
        <v>-0.0007020898576281873</v>
      </c>
      <c r="S199" s="122">
        <v>0.00021402444870853216</v>
      </c>
      <c r="T199" s="122">
        <v>0.00016630087863975595</v>
      </c>
      <c r="U199" s="122">
        <v>7.127109144122234E-05</v>
      </c>
      <c r="V199" s="122">
        <v>-2.5935850284432505E-05</v>
      </c>
      <c r="W199" s="122">
        <v>1.1833484648086903E-05</v>
      </c>
      <c r="X199" s="122">
        <v>67.5</v>
      </c>
    </row>
    <row r="200" s="122" customFormat="1" ht="12.75" hidden="1">
      <c r="A200" s="122" t="s">
        <v>126</v>
      </c>
    </row>
    <row r="201" spans="1:24" s="122" customFormat="1" ht="12.75" hidden="1">
      <c r="A201" s="122">
        <v>3332</v>
      </c>
      <c r="B201" s="122">
        <v>67.26</v>
      </c>
      <c r="C201" s="122">
        <v>70.46</v>
      </c>
      <c r="D201" s="122">
        <v>9.642916358985712</v>
      </c>
      <c r="E201" s="122">
        <v>10.084864019381785</v>
      </c>
      <c r="F201" s="122">
        <v>6.835206664924221</v>
      </c>
      <c r="G201" s="122" t="s">
        <v>59</v>
      </c>
      <c r="H201" s="122">
        <v>17.0713976156307</v>
      </c>
      <c r="I201" s="122">
        <v>16.83139761563071</v>
      </c>
      <c r="J201" s="122" t="s">
        <v>73</v>
      </c>
      <c r="K201" s="122">
        <v>1.799667272809631</v>
      </c>
      <c r="M201" s="122" t="s">
        <v>68</v>
      </c>
      <c r="N201" s="122">
        <v>0.9316561256599929</v>
      </c>
      <c r="X201" s="122">
        <v>67.5</v>
      </c>
    </row>
    <row r="202" spans="1:24" s="122" customFormat="1" ht="12.75" hidden="1">
      <c r="A202" s="122">
        <v>3330</v>
      </c>
      <c r="B202" s="122">
        <v>85.05999755859375</v>
      </c>
      <c r="C202" s="122">
        <v>86.86000061035156</v>
      </c>
      <c r="D202" s="122">
        <v>9.18014144897461</v>
      </c>
      <c r="E202" s="122">
        <v>9.38331413269043</v>
      </c>
      <c r="F202" s="122">
        <v>4.150996732039857</v>
      </c>
      <c r="G202" s="122" t="s">
        <v>56</v>
      </c>
      <c r="H202" s="122">
        <v>-6.815023209189732</v>
      </c>
      <c r="I202" s="122">
        <v>10.744974349404014</v>
      </c>
      <c r="J202" s="122" t="s">
        <v>62</v>
      </c>
      <c r="K202" s="122">
        <v>1.3032403789675675</v>
      </c>
      <c r="L202" s="122">
        <v>0.05499476751807444</v>
      </c>
      <c r="M202" s="122">
        <v>0.3085249014196599</v>
      </c>
      <c r="N202" s="122">
        <v>0.015382016337060449</v>
      </c>
      <c r="O202" s="122">
        <v>0.05234036028658336</v>
      </c>
      <c r="P202" s="122">
        <v>0.001577635549833928</v>
      </c>
      <c r="Q202" s="122">
        <v>0.006371030525476575</v>
      </c>
      <c r="R202" s="122">
        <v>0.00023676874688441049</v>
      </c>
      <c r="S202" s="122">
        <v>0.000686699503233089</v>
      </c>
      <c r="T202" s="122">
        <v>2.3253001938695033E-05</v>
      </c>
      <c r="U202" s="122">
        <v>0.00013933816314838488</v>
      </c>
      <c r="V202" s="122">
        <v>8.801269060919511E-06</v>
      </c>
      <c r="W202" s="122">
        <v>4.281800279072565E-05</v>
      </c>
      <c r="X202" s="122">
        <v>67.5</v>
      </c>
    </row>
    <row r="203" spans="1:24" s="122" customFormat="1" ht="12.75" hidden="1">
      <c r="A203" s="122">
        <v>3333</v>
      </c>
      <c r="B203" s="122">
        <v>116.05999755859375</v>
      </c>
      <c r="C203" s="122">
        <v>120.66000366210938</v>
      </c>
      <c r="D203" s="122">
        <v>8.908178329467773</v>
      </c>
      <c r="E203" s="122">
        <v>9.400832176208496</v>
      </c>
      <c r="F203" s="122">
        <v>13.052231466986568</v>
      </c>
      <c r="G203" s="122" t="s">
        <v>57</v>
      </c>
      <c r="H203" s="122">
        <v>-13.697024777709203</v>
      </c>
      <c r="I203" s="122">
        <v>34.862972780884554</v>
      </c>
      <c r="J203" s="122" t="s">
        <v>60</v>
      </c>
      <c r="K203" s="122">
        <v>1.1855327908648994</v>
      </c>
      <c r="L203" s="122">
        <v>0.0002994115510147429</v>
      </c>
      <c r="M203" s="122">
        <v>-0.279184271493239</v>
      </c>
      <c r="N203" s="122">
        <v>-0.00015871053465066527</v>
      </c>
      <c r="O203" s="122">
        <v>0.04784469329445349</v>
      </c>
      <c r="P203" s="122">
        <v>3.403267554054757E-05</v>
      </c>
      <c r="Q203" s="122">
        <v>-0.00569198246020072</v>
      </c>
      <c r="R203" s="122">
        <v>-1.2741347152332717E-05</v>
      </c>
      <c r="S203" s="122">
        <v>0.0006450795172610121</v>
      </c>
      <c r="T203" s="122">
        <v>2.4116331356131353E-06</v>
      </c>
      <c r="U203" s="122">
        <v>-0.00011913228201969645</v>
      </c>
      <c r="V203" s="122">
        <v>-9.939531776659483E-07</v>
      </c>
      <c r="W203" s="122">
        <v>4.0687776928146314E-05</v>
      </c>
      <c r="X203" s="122">
        <v>67.5</v>
      </c>
    </row>
    <row r="204" spans="1:24" s="122" customFormat="1" ht="12.75" hidden="1">
      <c r="A204" s="122">
        <v>3331</v>
      </c>
      <c r="B204" s="122">
        <v>106.44000244140625</v>
      </c>
      <c r="C204" s="122">
        <v>101.04000091552734</v>
      </c>
      <c r="D204" s="122">
        <v>9.286893844604492</v>
      </c>
      <c r="E204" s="122">
        <v>9.869364738464355</v>
      </c>
      <c r="F204" s="122">
        <v>18.08498013416178</v>
      </c>
      <c r="G204" s="122" t="s">
        <v>58</v>
      </c>
      <c r="H204" s="122">
        <v>7.37700431497219</v>
      </c>
      <c r="I204" s="122">
        <v>46.31700675637844</v>
      </c>
      <c r="J204" s="122" t="s">
        <v>61</v>
      </c>
      <c r="K204" s="122">
        <v>0.5412462352345851</v>
      </c>
      <c r="L204" s="122">
        <v>0.05499395245924932</v>
      </c>
      <c r="M204" s="122">
        <v>0.13131548784054473</v>
      </c>
      <c r="N204" s="122">
        <v>-0.015381197533345232</v>
      </c>
      <c r="O204" s="122">
        <v>0.02122259735491935</v>
      </c>
      <c r="P204" s="122">
        <v>0.001577268431528176</v>
      </c>
      <c r="Q204" s="122">
        <v>0.002862056189057384</v>
      </c>
      <c r="R204" s="122">
        <v>-0.00023642567029398008</v>
      </c>
      <c r="S204" s="122">
        <v>0.00023543284424835644</v>
      </c>
      <c r="T204" s="122">
        <v>2.312760525389881E-05</v>
      </c>
      <c r="U204" s="122">
        <v>7.226771817585936E-05</v>
      </c>
      <c r="V204" s="122">
        <v>-8.74496393150405E-06</v>
      </c>
      <c r="W204" s="122">
        <v>1.333739748346708E-05</v>
      </c>
      <c r="X204" s="122">
        <v>67.5</v>
      </c>
    </row>
    <row r="205" s="122" customFormat="1" ht="12.75" hidden="1">
      <c r="A205" s="122" t="s">
        <v>132</v>
      </c>
    </row>
    <row r="206" spans="1:24" s="122" customFormat="1" ht="12.75" hidden="1">
      <c r="A206" s="122">
        <v>3332</v>
      </c>
      <c r="B206" s="122">
        <v>79.92</v>
      </c>
      <c r="C206" s="122">
        <v>87.42</v>
      </c>
      <c r="D206" s="122">
        <v>9.422065842771767</v>
      </c>
      <c r="E206" s="122">
        <v>9.760520949422647</v>
      </c>
      <c r="F206" s="122">
        <v>11.231277362207248</v>
      </c>
      <c r="G206" s="122" t="s">
        <v>59</v>
      </c>
      <c r="H206" s="122">
        <v>15.899881597286168</v>
      </c>
      <c r="I206" s="122">
        <v>28.319881597286173</v>
      </c>
      <c r="J206" s="122" t="s">
        <v>73</v>
      </c>
      <c r="K206" s="122">
        <v>0.8537812377164383</v>
      </c>
      <c r="M206" s="122" t="s">
        <v>68</v>
      </c>
      <c r="N206" s="122">
        <v>0.4515328244285359</v>
      </c>
      <c r="X206" s="122">
        <v>67.5</v>
      </c>
    </row>
    <row r="207" spans="1:24" s="122" customFormat="1" ht="12.75" hidden="1">
      <c r="A207" s="122">
        <v>3330</v>
      </c>
      <c r="B207" s="122">
        <v>83</v>
      </c>
      <c r="C207" s="122">
        <v>91.30000305175781</v>
      </c>
      <c r="D207" s="122">
        <v>8.921347618103027</v>
      </c>
      <c r="E207" s="122">
        <v>9.062384605407715</v>
      </c>
      <c r="F207" s="122">
        <v>6.947497714964419</v>
      </c>
      <c r="G207" s="122" t="s">
        <v>56</v>
      </c>
      <c r="H207" s="122">
        <v>3.0038741086933385</v>
      </c>
      <c r="I207" s="122">
        <v>18.503874108693335</v>
      </c>
      <c r="J207" s="122" t="s">
        <v>62</v>
      </c>
      <c r="K207" s="122">
        <v>0.8876300767695945</v>
      </c>
      <c r="L207" s="122">
        <v>0.13613843696937727</v>
      </c>
      <c r="M207" s="122">
        <v>0.21013405516818617</v>
      </c>
      <c r="N207" s="122">
        <v>0.04357172552662338</v>
      </c>
      <c r="O207" s="122">
        <v>0.035648720174282805</v>
      </c>
      <c r="P207" s="122">
        <v>0.0039053053061961873</v>
      </c>
      <c r="Q207" s="122">
        <v>0.004339247376571024</v>
      </c>
      <c r="R207" s="122">
        <v>0.0006707022615741258</v>
      </c>
      <c r="S207" s="122">
        <v>0.0004677090661662342</v>
      </c>
      <c r="T207" s="122">
        <v>5.748451249304174E-05</v>
      </c>
      <c r="U207" s="122">
        <v>9.490836820415787E-05</v>
      </c>
      <c r="V207" s="122">
        <v>2.4898411098422852E-05</v>
      </c>
      <c r="W207" s="122">
        <v>2.9163275067945646E-05</v>
      </c>
      <c r="X207" s="122">
        <v>67.5</v>
      </c>
    </row>
    <row r="208" spans="1:24" s="122" customFormat="1" ht="12.75" hidden="1">
      <c r="A208" s="122">
        <v>3333</v>
      </c>
      <c r="B208" s="122">
        <v>105.72000122070312</v>
      </c>
      <c r="C208" s="122">
        <v>107.31999969482422</v>
      </c>
      <c r="D208" s="122">
        <v>8.856267929077148</v>
      </c>
      <c r="E208" s="122">
        <v>9.29323673248291</v>
      </c>
      <c r="F208" s="122">
        <v>11.683421840653025</v>
      </c>
      <c r="G208" s="122" t="s">
        <v>57</v>
      </c>
      <c r="H208" s="122">
        <v>-6.843891561474052</v>
      </c>
      <c r="I208" s="122">
        <v>31.37610965922907</v>
      </c>
      <c r="J208" s="122" t="s">
        <v>60</v>
      </c>
      <c r="K208" s="122">
        <v>0.8741811225581797</v>
      </c>
      <c r="L208" s="122">
        <v>0.0007413931741947409</v>
      </c>
      <c r="M208" s="122">
        <v>-0.20735114224001336</v>
      </c>
      <c r="N208" s="122">
        <v>-0.00045026834528721915</v>
      </c>
      <c r="O208" s="122">
        <v>0.03503985100376917</v>
      </c>
      <c r="P208" s="122">
        <v>8.464552688876755E-05</v>
      </c>
      <c r="Q208" s="122">
        <v>-0.004298772790639835</v>
      </c>
      <c r="R208" s="122">
        <v>-3.617987660770388E-05</v>
      </c>
      <c r="S208" s="122">
        <v>0.00045286125493450465</v>
      </c>
      <c r="T208" s="122">
        <v>6.015651443950903E-06</v>
      </c>
      <c r="U208" s="122">
        <v>-9.47519716202569E-05</v>
      </c>
      <c r="V208" s="122">
        <v>-2.8468434394320725E-06</v>
      </c>
      <c r="W208" s="122">
        <v>2.7980193645102767E-05</v>
      </c>
      <c r="X208" s="122">
        <v>67.5</v>
      </c>
    </row>
    <row r="209" spans="1:24" s="122" customFormat="1" ht="12.75" hidden="1">
      <c r="A209" s="122">
        <v>3331</v>
      </c>
      <c r="B209" s="122">
        <v>108.77999877929688</v>
      </c>
      <c r="C209" s="122">
        <v>110.4800033569336</v>
      </c>
      <c r="D209" s="122">
        <v>9.376566886901855</v>
      </c>
      <c r="E209" s="122">
        <v>9.866093635559082</v>
      </c>
      <c r="F209" s="122">
        <v>15.913645695020268</v>
      </c>
      <c r="G209" s="122" t="s">
        <v>58</v>
      </c>
      <c r="H209" s="122">
        <v>-0.9097445389369199</v>
      </c>
      <c r="I209" s="122">
        <v>40.370254240359955</v>
      </c>
      <c r="J209" s="122" t="s">
        <v>61</v>
      </c>
      <c r="K209" s="122">
        <v>-0.15393023792912447</v>
      </c>
      <c r="L209" s="122">
        <v>0.13613641818641464</v>
      </c>
      <c r="M209" s="122">
        <v>-0.03408555343819511</v>
      </c>
      <c r="N209" s="122">
        <v>-0.04356939893761028</v>
      </c>
      <c r="O209" s="122">
        <v>-0.006560494775394214</v>
      </c>
      <c r="P209" s="122">
        <v>0.0039043878738391014</v>
      </c>
      <c r="Q209" s="122">
        <v>-0.0005912869773072307</v>
      </c>
      <c r="R209" s="122">
        <v>-0.0006697257201342191</v>
      </c>
      <c r="S209" s="122">
        <v>-0.00011691216512081376</v>
      </c>
      <c r="T209" s="122">
        <v>5.716888239477455E-05</v>
      </c>
      <c r="U209" s="122">
        <v>-5.446304182657943E-06</v>
      </c>
      <c r="V209" s="122">
        <v>-2.473512396689026E-05</v>
      </c>
      <c r="W209" s="122">
        <v>-8.22224885729026E-06</v>
      </c>
      <c r="X209" s="122">
        <v>67.5</v>
      </c>
    </row>
    <row r="210" s="122" customFormat="1" ht="12.75" hidden="1">
      <c r="A210" s="122" t="s">
        <v>138</v>
      </c>
    </row>
    <row r="211" spans="1:24" s="122" customFormat="1" ht="12.75" hidden="1">
      <c r="A211" s="122">
        <v>3332</v>
      </c>
      <c r="B211" s="122">
        <v>93.2</v>
      </c>
      <c r="C211" s="122">
        <v>77.9</v>
      </c>
      <c r="D211" s="122">
        <v>9.246843602493447</v>
      </c>
      <c r="E211" s="122">
        <v>9.832368724312646</v>
      </c>
      <c r="F211" s="122">
        <v>13.792154790914813</v>
      </c>
      <c r="G211" s="122" t="s">
        <v>59</v>
      </c>
      <c r="H211" s="122">
        <v>9.755998182708147</v>
      </c>
      <c r="I211" s="122">
        <v>35.45599818270815</v>
      </c>
      <c r="J211" s="122" t="s">
        <v>73</v>
      </c>
      <c r="K211" s="122">
        <v>0.3462864182404294</v>
      </c>
      <c r="M211" s="122" t="s">
        <v>68</v>
      </c>
      <c r="N211" s="122">
        <v>0.32492345807226264</v>
      </c>
      <c r="X211" s="122">
        <v>67.5</v>
      </c>
    </row>
    <row r="212" spans="1:24" s="122" customFormat="1" ht="12.75" hidden="1">
      <c r="A212" s="122">
        <v>3330</v>
      </c>
      <c r="B212" s="122">
        <v>90.26000213623047</v>
      </c>
      <c r="C212" s="122">
        <v>111.16000366210938</v>
      </c>
      <c r="D212" s="122">
        <v>9.057974815368652</v>
      </c>
      <c r="E212" s="122">
        <v>9.089489936828613</v>
      </c>
      <c r="F212" s="122">
        <v>6.579227066719517</v>
      </c>
      <c r="G212" s="122" t="s">
        <v>56</v>
      </c>
      <c r="H212" s="122">
        <v>-5.49601291983771</v>
      </c>
      <c r="I212" s="122">
        <v>17.263989216392755</v>
      </c>
      <c r="J212" s="122" t="s">
        <v>62</v>
      </c>
      <c r="K212" s="122">
        <v>0.08525392973193116</v>
      </c>
      <c r="L212" s="122">
        <v>0.5799042693816787</v>
      </c>
      <c r="M212" s="122">
        <v>0.020182843566806056</v>
      </c>
      <c r="N212" s="122">
        <v>0.045085366308894106</v>
      </c>
      <c r="O212" s="122">
        <v>0.0034242093205404745</v>
      </c>
      <c r="P212" s="122">
        <v>0.016635609030248136</v>
      </c>
      <c r="Q212" s="122">
        <v>0.0004167466375766788</v>
      </c>
      <c r="R212" s="122">
        <v>0.0006939478185936247</v>
      </c>
      <c r="S212" s="122">
        <v>4.49352849872523E-05</v>
      </c>
      <c r="T212" s="122">
        <v>0.0002447807451061568</v>
      </c>
      <c r="U212" s="122">
        <v>9.096137956590722E-06</v>
      </c>
      <c r="V212" s="122">
        <v>2.5747579621268936E-05</v>
      </c>
      <c r="W212" s="122">
        <v>2.8037115530322802E-06</v>
      </c>
      <c r="X212" s="122">
        <v>67.5</v>
      </c>
    </row>
    <row r="213" spans="1:24" s="122" customFormat="1" ht="12.75" hidden="1">
      <c r="A213" s="122">
        <v>3333</v>
      </c>
      <c r="B213" s="122">
        <v>89.72000122070312</v>
      </c>
      <c r="C213" s="122">
        <v>99.72000122070312</v>
      </c>
      <c r="D213" s="122">
        <v>9.015270233154297</v>
      </c>
      <c r="E213" s="122">
        <v>9.457714080810547</v>
      </c>
      <c r="F213" s="122">
        <v>12.539971586942942</v>
      </c>
      <c r="G213" s="122" t="s">
        <v>57</v>
      </c>
      <c r="H213" s="122">
        <v>10.84018730316783</v>
      </c>
      <c r="I213" s="122">
        <v>33.060188523870956</v>
      </c>
      <c r="J213" s="122" t="s">
        <v>60</v>
      </c>
      <c r="K213" s="122">
        <v>-0.04141075734303104</v>
      </c>
      <c r="L213" s="122">
        <v>0.0031556764044591724</v>
      </c>
      <c r="M213" s="122">
        <v>0.01000354949750192</v>
      </c>
      <c r="N213" s="122">
        <v>-0.0004664848450245758</v>
      </c>
      <c r="O213" s="122">
        <v>-0.0016309007376251006</v>
      </c>
      <c r="P213" s="122">
        <v>0.0003610274910668275</v>
      </c>
      <c r="Q213" s="122">
        <v>0.00021601403609980343</v>
      </c>
      <c r="R213" s="122">
        <v>-3.7484193870874956E-05</v>
      </c>
      <c r="S213" s="122">
        <v>-1.8657902842972395E-05</v>
      </c>
      <c r="T213" s="122">
        <v>2.5707985273930547E-05</v>
      </c>
      <c r="U213" s="122">
        <v>5.3099184618957845E-06</v>
      </c>
      <c r="V213" s="122">
        <v>-2.9569423909218084E-06</v>
      </c>
      <c r="W213" s="122">
        <v>-1.0720967791704372E-06</v>
      </c>
      <c r="X213" s="122">
        <v>67.5</v>
      </c>
    </row>
    <row r="214" spans="1:24" s="122" customFormat="1" ht="12.75" hidden="1">
      <c r="A214" s="122">
        <v>3331</v>
      </c>
      <c r="B214" s="122">
        <v>106.94000244140625</v>
      </c>
      <c r="C214" s="122">
        <v>110.13999938964844</v>
      </c>
      <c r="D214" s="122">
        <v>9.435632705688477</v>
      </c>
      <c r="E214" s="122">
        <v>9.97718334197998</v>
      </c>
      <c r="F214" s="122">
        <v>14.2327532801055</v>
      </c>
      <c r="G214" s="122" t="s">
        <v>58</v>
      </c>
      <c r="H214" s="122">
        <v>-3.562685742466371</v>
      </c>
      <c r="I214" s="122">
        <v>35.87731669893988</v>
      </c>
      <c r="J214" s="122" t="s">
        <v>61</v>
      </c>
      <c r="K214" s="122">
        <v>0.07452101523069622</v>
      </c>
      <c r="L214" s="122">
        <v>0.5798956831651094</v>
      </c>
      <c r="M214" s="122">
        <v>0.01752929467757313</v>
      </c>
      <c r="N214" s="122">
        <v>-0.04508295295448742</v>
      </c>
      <c r="O214" s="122">
        <v>0.0030108756624759783</v>
      </c>
      <c r="P214" s="122">
        <v>0.016631691043245342</v>
      </c>
      <c r="Q214" s="122">
        <v>0.00035639261515825563</v>
      </c>
      <c r="R214" s="122">
        <v>-0.0006929347084254771</v>
      </c>
      <c r="S214" s="122">
        <v>4.087863131744731E-05</v>
      </c>
      <c r="T214" s="122">
        <v>0.00024342701712809256</v>
      </c>
      <c r="U214" s="122">
        <v>7.385424270368545E-06</v>
      </c>
      <c r="V214" s="122">
        <v>-2.5577223227910277E-05</v>
      </c>
      <c r="W214" s="122">
        <v>2.5906383322839673E-06</v>
      </c>
      <c r="X214" s="122">
        <v>67.5</v>
      </c>
    </row>
    <row r="215" s="122" customFormat="1" ht="12.75" hidden="1">
      <c r="A215" s="122" t="s">
        <v>144</v>
      </c>
    </row>
    <row r="216" spans="1:24" s="122" customFormat="1" ht="12.75" hidden="1">
      <c r="A216" s="122">
        <v>3332</v>
      </c>
      <c r="B216" s="122">
        <v>86.36</v>
      </c>
      <c r="C216" s="122">
        <v>81.26</v>
      </c>
      <c r="D216" s="122">
        <v>9.18757151147169</v>
      </c>
      <c r="E216" s="122">
        <v>9.753686280871326</v>
      </c>
      <c r="F216" s="122">
        <v>11.116959551229062</v>
      </c>
      <c r="G216" s="122" t="s">
        <v>59</v>
      </c>
      <c r="H216" s="122">
        <v>9.89487048465189</v>
      </c>
      <c r="I216" s="122">
        <v>28.754870484651892</v>
      </c>
      <c r="J216" s="122" t="s">
        <v>73</v>
      </c>
      <c r="K216" s="122">
        <v>0.4029718476602755</v>
      </c>
      <c r="M216" s="122" t="s">
        <v>68</v>
      </c>
      <c r="N216" s="122">
        <v>0.2550410441316145</v>
      </c>
      <c r="X216" s="122">
        <v>67.5</v>
      </c>
    </row>
    <row r="217" spans="1:24" s="122" customFormat="1" ht="12.75" hidden="1">
      <c r="A217" s="122">
        <v>3330</v>
      </c>
      <c r="B217" s="122">
        <v>91.72000122070312</v>
      </c>
      <c r="C217" s="122">
        <v>116.31999969482422</v>
      </c>
      <c r="D217" s="122">
        <v>8.854443550109863</v>
      </c>
      <c r="E217" s="122">
        <v>9.094186782836914</v>
      </c>
      <c r="F217" s="122">
        <v>7.417357060416712</v>
      </c>
      <c r="G217" s="122" t="s">
        <v>56</v>
      </c>
      <c r="H217" s="122">
        <v>-4.308134430045783</v>
      </c>
      <c r="I217" s="122">
        <v>19.911866790657346</v>
      </c>
      <c r="J217" s="122" t="s">
        <v>62</v>
      </c>
      <c r="K217" s="122">
        <v>0.5437201841119432</v>
      </c>
      <c r="L217" s="122">
        <v>0.28331940191331784</v>
      </c>
      <c r="M217" s="122">
        <v>0.12871846263716447</v>
      </c>
      <c r="N217" s="122">
        <v>0.09974689076708228</v>
      </c>
      <c r="O217" s="122">
        <v>0.021837090035742187</v>
      </c>
      <c r="P217" s="122">
        <v>0.008127532979362797</v>
      </c>
      <c r="Q217" s="122">
        <v>0.0026579776728237053</v>
      </c>
      <c r="R217" s="122">
        <v>0.0015353278147379212</v>
      </c>
      <c r="S217" s="122">
        <v>0.0002865163781677357</v>
      </c>
      <c r="T217" s="122">
        <v>0.00011958927620951775</v>
      </c>
      <c r="U217" s="122">
        <v>5.8122967806960844E-05</v>
      </c>
      <c r="V217" s="122">
        <v>5.6976684746373574E-05</v>
      </c>
      <c r="W217" s="122">
        <v>1.78727452487979E-05</v>
      </c>
      <c r="X217" s="122">
        <v>67.5</v>
      </c>
    </row>
    <row r="218" spans="1:24" s="122" customFormat="1" ht="12.75" hidden="1">
      <c r="A218" s="122">
        <v>3333</v>
      </c>
      <c r="B218" s="122">
        <v>94.4000015258789</v>
      </c>
      <c r="C218" s="122">
        <v>107.80000305175781</v>
      </c>
      <c r="D218" s="122">
        <v>9.502154350280762</v>
      </c>
      <c r="E218" s="122">
        <v>9.286581039428711</v>
      </c>
      <c r="F218" s="122">
        <v>14.794199069947634</v>
      </c>
      <c r="G218" s="122" t="s">
        <v>57</v>
      </c>
      <c r="H218" s="122">
        <v>10.111985969631071</v>
      </c>
      <c r="I218" s="122">
        <v>37.01198749550998</v>
      </c>
      <c r="J218" s="122" t="s">
        <v>60</v>
      </c>
      <c r="K218" s="122">
        <v>-0.006235546252903568</v>
      </c>
      <c r="L218" s="122">
        <v>0.0015423960644287157</v>
      </c>
      <c r="M218" s="122">
        <v>0.0029392984983241965</v>
      </c>
      <c r="N218" s="122">
        <v>-0.0010317368059810006</v>
      </c>
      <c r="O218" s="122">
        <v>-1.4995638651054966E-05</v>
      </c>
      <c r="P218" s="122">
        <v>0.00017638485368490892</v>
      </c>
      <c r="Q218" s="122">
        <v>0.00013043037186475078</v>
      </c>
      <c r="R218" s="122">
        <v>-8.293367654453723E-05</v>
      </c>
      <c r="S218" s="122">
        <v>1.9174896323803905E-05</v>
      </c>
      <c r="T218" s="122">
        <v>1.2556587646106827E-05</v>
      </c>
      <c r="U218" s="122">
        <v>7.431327046039304E-06</v>
      </c>
      <c r="V218" s="122">
        <v>-6.5426255357839915E-06</v>
      </c>
      <c r="W218" s="122">
        <v>1.7928436871692833E-06</v>
      </c>
      <c r="X218" s="122">
        <v>67.5</v>
      </c>
    </row>
    <row r="219" spans="1:24" s="122" customFormat="1" ht="12.75" hidden="1">
      <c r="A219" s="122">
        <v>3331</v>
      </c>
      <c r="B219" s="122">
        <v>88.12000274658203</v>
      </c>
      <c r="C219" s="122">
        <v>105.41999816894531</v>
      </c>
      <c r="D219" s="122">
        <v>9.287003517150879</v>
      </c>
      <c r="E219" s="122">
        <v>9.434366226196289</v>
      </c>
      <c r="F219" s="122">
        <v>11.897551849721742</v>
      </c>
      <c r="G219" s="122" t="s">
        <v>58</v>
      </c>
      <c r="H219" s="122">
        <v>9.82670102360592</v>
      </c>
      <c r="I219" s="122">
        <v>30.446703770187955</v>
      </c>
      <c r="J219" s="122" t="s">
        <v>61</v>
      </c>
      <c r="K219" s="122">
        <v>0.5436844273782847</v>
      </c>
      <c r="L219" s="122">
        <v>0.2833152034658581</v>
      </c>
      <c r="M219" s="122">
        <v>0.12868489867895477</v>
      </c>
      <c r="N219" s="122">
        <v>-0.09974155471448913</v>
      </c>
      <c r="O219" s="122">
        <v>0.02183708488695165</v>
      </c>
      <c r="P219" s="122">
        <v>0.008125618789607377</v>
      </c>
      <c r="Q219" s="122">
        <v>0.0026547755512141783</v>
      </c>
      <c r="R219" s="122">
        <v>-0.0015330862676322969</v>
      </c>
      <c r="S219" s="122">
        <v>0.0002858740252442119</v>
      </c>
      <c r="T219" s="122">
        <v>0.00011892824345378168</v>
      </c>
      <c r="U219" s="122">
        <v>5.7645943179236916E-05</v>
      </c>
      <c r="V219" s="122">
        <v>-5.659979377865388E-05</v>
      </c>
      <c r="W219" s="122">
        <v>1.778259638640559E-05</v>
      </c>
      <c r="X219" s="122">
        <v>67.5</v>
      </c>
    </row>
    <row r="220" s="122" customFormat="1" ht="12.75" hidden="1">
      <c r="A220" s="122" t="s">
        <v>150</v>
      </c>
    </row>
    <row r="221" spans="1:24" s="122" customFormat="1" ht="12.75" hidden="1">
      <c r="A221" s="122">
        <v>3332</v>
      </c>
      <c r="B221" s="122">
        <v>95.82</v>
      </c>
      <c r="C221" s="122">
        <v>99.82</v>
      </c>
      <c r="D221" s="122">
        <v>8.987637619189181</v>
      </c>
      <c r="E221" s="122">
        <v>9.749947708783347</v>
      </c>
      <c r="F221" s="122">
        <v>13.062937604925207</v>
      </c>
      <c r="G221" s="122" t="s">
        <v>59</v>
      </c>
      <c r="H221" s="122">
        <v>6.233677000468539</v>
      </c>
      <c r="I221" s="122">
        <v>34.55367700046853</v>
      </c>
      <c r="J221" s="122" t="s">
        <v>73</v>
      </c>
      <c r="K221" s="122">
        <v>0.11122177222214517</v>
      </c>
      <c r="M221" s="122" t="s">
        <v>68</v>
      </c>
      <c r="N221" s="122">
        <v>0.06667564633865486</v>
      </c>
      <c r="X221" s="122">
        <v>67.5</v>
      </c>
    </row>
    <row r="222" spans="1:24" s="122" customFormat="1" ht="12.75" hidden="1">
      <c r="A222" s="122">
        <v>3330</v>
      </c>
      <c r="B222" s="122">
        <v>107.27999877929688</v>
      </c>
      <c r="C222" s="122">
        <v>100.4800033569336</v>
      </c>
      <c r="D222" s="122">
        <v>8.794227600097656</v>
      </c>
      <c r="E222" s="122">
        <v>9.371119499206543</v>
      </c>
      <c r="F222" s="122">
        <v>14.01793536745529</v>
      </c>
      <c r="G222" s="122" t="s">
        <v>56</v>
      </c>
      <c r="H222" s="122">
        <v>-1.8664340091500549</v>
      </c>
      <c r="I222" s="122">
        <v>37.91356477014681</v>
      </c>
      <c r="J222" s="122" t="s">
        <v>62</v>
      </c>
      <c r="K222" s="122">
        <v>0.2914294461195937</v>
      </c>
      <c r="L222" s="122">
        <v>0.14586274991305398</v>
      </c>
      <c r="M222" s="122">
        <v>0.06899195443638101</v>
      </c>
      <c r="N222" s="122">
        <v>0.00991153444070577</v>
      </c>
      <c r="O222" s="122">
        <v>0.011704271618202306</v>
      </c>
      <c r="P222" s="122">
        <v>0.004184332317573826</v>
      </c>
      <c r="Q222" s="122">
        <v>0.0014246748408419374</v>
      </c>
      <c r="R222" s="122">
        <v>0.0001525611303048397</v>
      </c>
      <c r="S222" s="122">
        <v>0.00015356232053867835</v>
      </c>
      <c r="T222" s="122">
        <v>6.157847277310776E-05</v>
      </c>
      <c r="U222" s="122">
        <v>3.116120716614775E-05</v>
      </c>
      <c r="V222" s="122">
        <v>5.663729725107353E-06</v>
      </c>
      <c r="W222" s="122">
        <v>9.576142093848155E-06</v>
      </c>
      <c r="X222" s="122">
        <v>67.5</v>
      </c>
    </row>
    <row r="223" spans="1:24" s="122" customFormat="1" ht="12.75" hidden="1">
      <c r="A223" s="122">
        <v>3333</v>
      </c>
      <c r="B223" s="122">
        <v>104.37999725341797</v>
      </c>
      <c r="C223" s="122">
        <v>98.9800033569336</v>
      </c>
      <c r="D223" s="122">
        <v>8.997126579284668</v>
      </c>
      <c r="E223" s="122">
        <v>9.50622844696045</v>
      </c>
      <c r="F223" s="122">
        <v>13.484528770819654</v>
      </c>
      <c r="G223" s="122" t="s">
        <v>57</v>
      </c>
      <c r="H223" s="122">
        <v>-1.235929729692316</v>
      </c>
      <c r="I223" s="122">
        <v>35.64406752372566</v>
      </c>
      <c r="J223" s="122" t="s">
        <v>60</v>
      </c>
      <c r="K223" s="122">
        <v>0.287484809588981</v>
      </c>
      <c r="L223" s="122">
        <v>0.0007937720712461739</v>
      </c>
      <c r="M223" s="122">
        <v>-0.0679250877130756</v>
      </c>
      <c r="N223" s="122">
        <v>-0.00010244401470735576</v>
      </c>
      <c r="O223" s="122">
        <v>0.011565873177232339</v>
      </c>
      <c r="P223" s="122">
        <v>9.076186220148476E-05</v>
      </c>
      <c r="Q223" s="122">
        <v>-0.0013956117983441201</v>
      </c>
      <c r="R223" s="122">
        <v>-8.227134891946589E-06</v>
      </c>
      <c r="S223" s="122">
        <v>0.0001529894075526464</v>
      </c>
      <c r="T223" s="122">
        <v>6.459974394041855E-06</v>
      </c>
      <c r="U223" s="122">
        <v>-2.993401722566443E-05</v>
      </c>
      <c r="V223" s="122">
        <v>-6.462737212570697E-07</v>
      </c>
      <c r="W223" s="122">
        <v>9.562553721349613E-06</v>
      </c>
      <c r="X223" s="122">
        <v>67.5</v>
      </c>
    </row>
    <row r="224" spans="1:24" s="122" customFormat="1" ht="12.75" hidden="1">
      <c r="A224" s="122">
        <v>3331</v>
      </c>
      <c r="B224" s="122">
        <v>101.44000244140625</v>
      </c>
      <c r="C224" s="122">
        <v>106.73999786376953</v>
      </c>
      <c r="D224" s="122">
        <v>9.145060539245605</v>
      </c>
      <c r="E224" s="122">
        <v>9.413305282592773</v>
      </c>
      <c r="F224" s="122">
        <v>12.823806767240361</v>
      </c>
      <c r="G224" s="122" t="s">
        <v>58</v>
      </c>
      <c r="H224" s="122">
        <v>-0.594904033818267</v>
      </c>
      <c r="I224" s="122">
        <v>33.345098407587976</v>
      </c>
      <c r="J224" s="122" t="s">
        <v>61</v>
      </c>
      <c r="K224" s="122">
        <v>0.04778709366722883</v>
      </c>
      <c r="L224" s="122">
        <v>0.14586059007866736</v>
      </c>
      <c r="M224" s="122">
        <v>0.012086034755976052</v>
      </c>
      <c r="N224" s="122">
        <v>-0.009911005004193433</v>
      </c>
      <c r="O224" s="122">
        <v>0.0017945895800526453</v>
      </c>
      <c r="P224" s="122">
        <v>0.004183347849302335</v>
      </c>
      <c r="Q224" s="122">
        <v>0.00028629724143045855</v>
      </c>
      <c r="R224" s="122">
        <v>-0.0001523391372279625</v>
      </c>
      <c r="S224" s="122">
        <v>1.3252451317173677E-05</v>
      </c>
      <c r="T224" s="122">
        <v>6.123868907722223E-05</v>
      </c>
      <c r="U224" s="122">
        <v>8.658836225798675E-06</v>
      </c>
      <c r="V224" s="122">
        <v>-5.6267365920466855E-06</v>
      </c>
      <c r="W224" s="122">
        <v>5.099644378515092E-07</v>
      </c>
      <c r="X224" s="122">
        <v>67.5</v>
      </c>
    </row>
    <row r="225" spans="1:14" s="122" customFormat="1" ht="12.75">
      <c r="A225" s="122" t="s">
        <v>156</v>
      </c>
      <c r="E225" s="123" t="s">
        <v>106</v>
      </c>
      <c r="F225" s="123">
        <f>MIN(F196:F224)</f>
        <v>4.150996732039857</v>
      </c>
      <c r="G225" s="123"/>
      <c r="H225" s="123"/>
      <c r="I225" s="124"/>
      <c r="J225" s="124" t="s">
        <v>158</v>
      </c>
      <c r="K225" s="123">
        <f>AVERAGE(K223,K218,K213,K208,K203,K198)</f>
        <v>0.6076026851628539</v>
      </c>
      <c r="L225" s="123">
        <f>AVERAGE(L223,L218,L213,L208,L203,L198)</f>
        <v>0.0014480222929278755</v>
      </c>
      <c r="M225" s="124" t="s">
        <v>108</v>
      </c>
      <c r="N225" s="123" t="e">
        <f>Mittelwert(K221,K216,K211,K206,K201,K196)</f>
        <v>#NAME?</v>
      </c>
    </row>
    <row r="226" spans="5:14" s="122" customFormat="1" ht="12.75">
      <c r="E226" s="123" t="s">
        <v>107</v>
      </c>
      <c r="F226" s="123">
        <f>MAX(F196:F224)</f>
        <v>20.4769727631203</v>
      </c>
      <c r="G226" s="123"/>
      <c r="H226" s="123"/>
      <c r="I226" s="124"/>
      <c r="J226" s="124" t="s">
        <v>159</v>
      </c>
      <c r="K226" s="123">
        <f>AVERAGE(K224,K219,K214,K209,K204,K199)</f>
        <v>0.2610631815735888</v>
      </c>
      <c r="L226" s="123">
        <f>AVERAGE(L224,L219,L214,L209,L204,L199)</f>
        <v>0.2660424740221883</v>
      </c>
      <c r="M226" s="123"/>
      <c r="N226" s="123"/>
    </row>
    <row r="227" spans="5:14" s="122" customFormat="1" ht="12.75">
      <c r="E227" s="123"/>
      <c r="F227" s="123"/>
      <c r="G227" s="123"/>
      <c r="H227" s="123"/>
      <c r="I227" s="123"/>
      <c r="J227" s="124" t="s">
        <v>112</v>
      </c>
      <c r="K227" s="123">
        <f>ABS(K225/$G$33)</f>
        <v>0.37975167822678363</v>
      </c>
      <c r="L227" s="123">
        <f>ABS(L225/$H$33)</f>
        <v>0.0040222841470218765</v>
      </c>
      <c r="M227" s="124" t="s">
        <v>111</v>
      </c>
      <c r="N227" s="123">
        <f>K227+L227+L228+K228</f>
        <v>0.698381861804485</v>
      </c>
    </row>
    <row r="228" spans="5:14" s="122" customFormat="1" ht="12.75">
      <c r="E228" s="123"/>
      <c r="F228" s="123"/>
      <c r="G228" s="123"/>
      <c r="H228" s="123"/>
      <c r="I228" s="123"/>
      <c r="J228" s="123"/>
      <c r="K228" s="123">
        <f>ABS(K226/$G$34)</f>
        <v>0.14833135316681184</v>
      </c>
      <c r="L228" s="123">
        <f>ABS(L226/$H$34)</f>
        <v>0.16627654626386768</v>
      </c>
      <c r="M228" s="123"/>
      <c r="N228" s="123"/>
    </row>
    <row r="229" s="101" customFormat="1" ht="12.75"/>
    <row r="230" s="122" customFormat="1" ht="12.75" hidden="1">
      <c r="A230" s="122" t="s">
        <v>121</v>
      </c>
    </row>
    <row r="231" spans="1:24" s="122" customFormat="1" ht="12.75" hidden="1">
      <c r="A231" s="122">
        <v>3332</v>
      </c>
      <c r="B231" s="122">
        <v>79.44</v>
      </c>
      <c r="C231" s="122">
        <v>70.24</v>
      </c>
      <c r="D231" s="122">
        <v>9.203364316731378</v>
      </c>
      <c r="E231" s="122">
        <v>10.155020226684702</v>
      </c>
      <c r="F231" s="122">
        <v>13.482876470832872</v>
      </c>
      <c r="G231" s="122" t="s">
        <v>59</v>
      </c>
      <c r="H231" s="122">
        <v>22.864514714352474</v>
      </c>
      <c r="I231" s="122">
        <v>34.80451471435247</v>
      </c>
      <c r="J231" s="122" t="s">
        <v>73</v>
      </c>
      <c r="K231" s="122">
        <v>1.9092431646904093</v>
      </c>
      <c r="M231" s="122" t="s">
        <v>68</v>
      </c>
      <c r="N231" s="122">
        <v>1.044294245024188</v>
      </c>
      <c r="X231" s="122">
        <v>67.5</v>
      </c>
    </row>
    <row r="232" spans="1:24" s="122" customFormat="1" ht="12.75" hidden="1">
      <c r="A232" s="122">
        <v>3330</v>
      </c>
      <c r="B232" s="122">
        <v>88.95999908447266</v>
      </c>
      <c r="C232" s="122">
        <v>100.36000061035156</v>
      </c>
      <c r="D232" s="122">
        <v>9.385716438293457</v>
      </c>
      <c r="E232" s="122">
        <v>9.321959495544434</v>
      </c>
      <c r="F232" s="122">
        <v>4.968363210029668</v>
      </c>
      <c r="G232" s="122" t="s">
        <v>56</v>
      </c>
      <c r="H232" s="122">
        <v>-8.87887217210151</v>
      </c>
      <c r="I232" s="122">
        <v>12.581126912371143</v>
      </c>
      <c r="J232" s="122" t="s">
        <v>62</v>
      </c>
      <c r="K232" s="122">
        <v>1.2969065236889856</v>
      </c>
      <c r="L232" s="122">
        <v>0.35726864958519067</v>
      </c>
      <c r="M232" s="122">
        <v>0.3070253459885658</v>
      </c>
      <c r="N232" s="122">
        <v>0.05011877646531875</v>
      </c>
      <c r="O232" s="122">
        <v>0.052085965253166784</v>
      </c>
      <c r="P232" s="122">
        <v>0.010248903056796401</v>
      </c>
      <c r="Q232" s="122">
        <v>0.006340043842803037</v>
      </c>
      <c r="R232" s="122">
        <v>0.0007714410815736015</v>
      </c>
      <c r="S232" s="122">
        <v>0.0006833794595217008</v>
      </c>
      <c r="T232" s="122">
        <v>0.00015084317220902827</v>
      </c>
      <c r="U232" s="122">
        <v>0.00013866569542366793</v>
      </c>
      <c r="V232" s="122">
        <v>2.8640572133065547E-05</v>
      </c>
      <c r="W232" s="122">
        <v>4.2615216558469444E-05</v>
      </c>
      <c r="X232" s="122">
        <v>67.5</v>
      </c>
    </row>
    <row r="233" spans="1:24" s="122" customFormat="1" ht="12.75" hidden="1">
      <c r="A233" s="122">
        <v>3331</v>
      </c>
      <c r="B233" s="122">
        <v>114.5199966430664</v>
      </c>
      <c r="C233" s="122">
        <v>129.22000122070312</v>
      </c>
      <c r="D233" s="122">
        <v>9.438753128051758</v>
      </c>
      <c r="E233" s="122">
        <v>9.511716842651367</v>
      </c>
      <c r="F233" s="122">
        <v>15.750711042047897</v>
      </c>
      <c r="G233" s="122" t="s">
        <v>57</v>
      </c>
      <c r="H233" s="122">
        <v>-7.3167538158411105</v>
      </c>
      <c r="I233" s="122">
        <v>39.7032428272253</v>
      </c>
      <c r="J233" s="122" t="s">
        <v>60</v>
      </c>
      <c r="K233" s="122">
        <v>1.1630759491359628</v>
      </c>
      <c r="L233" s="122">
        <v>0.0019444223332764788</v>
      </c>
      <c r="M233" s="122">
        <v>-0.2737805744442292</v>
      </c>
      <c r="N233" s="122">
        <v>-0.0005180631497631343</v>
      </c>
      <c r="O233" s="122">
        <v>0.04695685168835434</v>
      </c>
      <c r="P233" s="122">
        <v>0.00022222260133368448</v>
      </c>
      <c r="Q233" s="122">
        <v>-0.005576285772842398</v>
      </c>
      <c r="R233" s="122">
        <v>-4.162100293164286E-05</v>
      </c>
      <c r="S233" s="122">
        <v>0.0006346379549921627</v>
      </c>
      <c r="T233" s="122">
        <v>1.5811551272559606E-05</v>
      </c>
      <c r="U233" s="122">
        <v>-0.00011635180330067654</v>
      </c>
      <c r="V233" s="122">
        <v>-3.2723090431456264E-06</v>
      </c>
      <c r="W233" s="122">
        <v>4.0077833014974216E-05</v>
      </c>
      <c r="X233" s="122">
        <v>67.5</v>
      </c>
    </row>
    <row r="234" spans="1:24" s="122" customFormat="1" ht="12.75" hidden="1">
      <c r="A234" s="122">
        <v>3333</v>
      </c>
      <c r="B234" s="122">
        <v>123.37999725341797</v>
      </c>
      <c r="C234" s="122">
        <v>125.58000183105469</v>
      </c>
      <c r="D234" s="122">
        <v>8.517102241516113</v>
      </c>
      <c r="E234" s="122">
        <v>9.113624572753906</v>
      </c>
      <c r="F234" s="122">
        <v>22.199251596052292</v>
      </c>
      <c r="G234" s="122" t="s">
        <v>58</v>
      </c>
      <c r="H234" s="122">
        <v>6.156691741197228</v>
      </c>
      <c r="I234" s="122">
        <v>62.0366889946152</v>
      </c>
      <c r="J234" s="122" t="s">
        <v>61</v>
      </c>
      <c r="K234" s="122">
        <v>0.5737777163053032</v>
      </c>
      <c r="L234" s="122">
        <v>0.3572633583201832</v>
      </c>
      <c r="M234" s="122">
        <v>0.138955964738425</v>
      </c>
      <c r="N234" s="122">
        <v>-0.050116098860081344</v>
      </c>
      <c r="O234" s="122">
        <v>0.022538896509634004</v>
      </c>
      <c r="P234" s="122">
        <v>0.010246493594545752</v>
      </c>
      <c r="Q234" s="122">
        <v>0.0030168183419390948</v>
      </c>
      <c r="R234" s="122">
        <v>-0.0007703174893862999</v>
      </c>
      <c r="S234" s="122">
        <v>0.0002534603554395393</v>
      </c>
      <c r="T234" s="122">
        <v>0.00015001219099939104</v>
      </c>
      <c r="U234" s="122">
        <v>7.543495844772576E-05</v>
      </c>
      <c r="V234" s="122">
        <v>-2.8453020325362263E-05</v>
      </c>
      <c r="W234" s="122">
        <v>1.448530231472892E-05</v>
      </c>
      <c r="X234" s="122">
        <v>67.5</v>
      </c>
    </row>
    <row r="235" s="122" customFormat="1" ht="12.75" hidden="1">
      <c r="A235" s="122" t="s">
        <v>127</v>
      </c>
    </row>
    <row r="236" spans="1:24" s="122" customFormat="1" ht="12.75" hidden="1">
      <c r="A236" s="122">
        <v>3332</v>
      </c>
      <c r="B236" s="122">
        <v>67.26</v>
      </c>
      <c r="C236" s="122">
        <v>70.46</v>
      </c>
      <c r="D236" s="122">
        <v>9.642916358985712</v>
      </c>
      <c r="E236" s="122">
        <v>10.084864019381785</v>
      </c>
      <c r="F236" s="122">
        <v>10.59670722277088</v>
      </c>
      <c r="G236" s="122" t="s">
        <v>59</v>
      </c>
      <c r="H236" s="122">
        <v>26.333928307705364</v>
      </c>
      <c r="I236" s="122">
        <v>26.09392830770537</v>
      </c>
      <c r="J236" s="122" t="s">
        <v>73</v>
      </c>
      <c r="K236" s="122">
        <v>2.346943998034287</v>
      </c>
      <c r="M236" s="122" t="s">
        <v>68</v>
      </c>
      <c r="N236" s="122">
        <v>1.349641043135752</v>
      </c>
      <c r="X236" s="122">
        <v>67.5</v>
      </c>
    </row>
    <row r="237" spans="1:24" s="122" customFormat="1" ht="12.75" hidden="1">
      <c r="A237" s="122">
        <v>3330</v>
      </c>
      <c r="B237" s="122">
        <v>85.05999755859375</v>
      </c>
      <c r="C237" s="122">
        <v>86.86000061035156</v>
      </c>
      <c r="D237" s="122">
        <v>9.18014144897461</v>
      </c>
      <c r="E237" s="122">
        <v>9.38331413269043</v>
      </c>
      <c r="F237" s="122">
        <v>4.150996732039857</v>
      </c>
      <c r="G237" s="122" t="s">
        <v>56</v>
      </c>
      <c r="H237" s="122">
        <v>-6.815023209189732</v>
      </c>
      <c r="I237" s="122">
        <v>10.744974349404014</v>
      </c>
      <c r="J237" s="122" t="s">
        <v>62</v>
      </c>
      <c r="K237" s="122">
        <v>1.3842267679893194</v>
      </c>
      <c r="L237" s="122">
        <v>0.5654788143659879</v>
      </c>
      <c r="M237" s="122">
        <v>0.3276967688125446</v>
      </c>
      <c r="N237" s="122">
        <v>0.017567350557755174</v>
      </c>
      <c r="O237" s="122">
        <v>0.05559277568780655</v>
      </c>
      <c r="P237" s="122">
        <v>0.01622175562528732</v>
      </c>
      <c r="Q237" s="122">
        <v>0.006766903465964768</v>
      </c>
      <c r="R237" s="122">
        <v>0.00027040629753873296</v>
      </c>
      <c r="S237" s="122">
        <v>0.0007293748444736509</v>
      </c>
      <c r="T237" s="122">
        <v>0.00023873478182071198</v>
      </c>
      <c r="U237" s="122">
        <v>0.00014800615435211915</v>
      </c>
      <c r="V237" s="122">
        <v>1.0045494555105579E-05</v>
      </c>
      <c r="W237" s="122">
        <v>4.5481277825484265E-05</v>
      </c>
      <c r="X237" s="122">
        <v>67.5</v>
      </c>
    </row>
    <row r="238" spans="1:24" s="122" customFormat="1" ht="12.75" hidden="1">
      <c r="A238" s="122">
        <v>3331</v>
      </c>
      <c r="B238" s="122">
        <v>106.44000244140625</v>
      </c>
      <c r="C238" s="122">
        <v>101.04000091552734</v>
      </c>
      <c r="D238" s="122">
        <v>9.286893844604492</v>
      </c>
      <c r="E238" s="122">
        <v>9.869364738464355</v>
      </c>
      <c r="F238" s="122">
        <v>11.445403367396251</v>
      </c>
      <c r="G238" s="122" t="s">
        <v>57</v>
      </c>
      <c r="H238" s="122">
        <v>-9.6274557222755</v>
      </c>
      <c r="I238" s="122">
        <v>29.312546719130747</v>
      </c>
      <c r="J238" s="122" t="s">
        <v>60</v>
      </c>
      <c r="K238" s="122">
        <v>1.3833520545314915</v>
      </c>
      <c r="L238" s="122">
        <v>0.003077158962414223</v>
      </c>
      <c r="M238" s="122">
        <v>-0.32733608798006303</v>
      </c>
      <c r="N238" s="122">
        <v>-0.00018132123493236837</v>
      </c>
      <c r="O238" s="122">
        <v>0.05557572762268714</v>
      </c>
      <c r="P238" s="122">
        <v>0.00035182333719557487</v>
      </c>
      <c r="Q238" s="122">
        <v>-0.006748797483612933</v>
      </c>
      <c r="R238" s="122">
        <v>-1.4540067389475522E-05</v>
      </c>
      <c r="S238" s="122">
        <v>0.000728707903689869</v>
      </c>
      <c r="T238" s="122">
        <v>2.5039052981893963E-05</v>
      </c>
      <c r="U238" s="122">
        <v>-0.00014628964624367722</v>
      </c>
      <c r="V238" s="122">
        <v>-1.1338855352361498E-06</v>
      </c>
      <c r="W238" s="122">
        <v>4.5350208417149754E-05</v>
      </c>
      <c r="X238" s="122">
        <v>67.5</v>
      </c>
    </row>
    <row r="239" spans="1:24" s="122" customFormat="1" ht="12.75" hidden="1">
      <c r="A239" s="122">
        <v>3333</v>
      </c>
      <c r="B239" s="122">
        <v>116.05999755859375</v>
      </c>
      <c r="C239" s="122">
        <v>120.66000366210938</v>
      </c>
      <c r="D239" s="122">
        <v>8.908178329467773</v>
      </c>
      <c r="E239" s="122">
        <v>9.400832176208496</v>
      </c>
      <c r="F239" s="122">
        <v>16.16009869392094</v>
      </c>
      <c r="G239" s="122" t="s">
        <v>58</v>
      </c>
      <c r="H239" s="122">
        <v>-5.3958012809249</v>
      </c>
      <c r="I239" s="122">
        <v>43.16419627766884</v>
      </c>
      <c r="J239" s="122" t="s">
        <v>61</v>
      </c>
      <c r="K239" s="122">
        <v>0.04920201664219095</v>
      </c>
      <c r="L239" s="122">
        <v>0.5654704418353654</v>
      </c>
      <c r="M239" s="122">
        <v>0.015370679753698512</v>
      </c>
      <c r="N239" s="122">
        <v>-0.01756641478016569</v>
      </c>
      <c r="O239" s="122">
        <v>0.0013766654944701781</v>
      </c>
      <c r="P239" s="122">
        <v>0.016217939940261997</v>
      </c>
      <c r="Q239" s="122">
        <v>0.0004946868129086672</v>
      </c>
      <c r="R239" s="122">
        <v>-0.00027001509622410987</v>
      </c>
      <c r="S239" s="122">
        <v>-3.118420835742065E-05</v>
      </c>
      <c r="T239" s="122">
        <v>0.00023741807403134424</v>
      </c>
      <c r="U239" s="122">
        <v>2.2475789819338886E-05</v>
      </c>
      <c r="V239" s="122">
        <v>-9.981295729996084E-06</v>
      </c>
      <c r="W239" s="122">
        <v>-3.4503955077593523E-06</v>
      </c>
      <c r="X239" s="122">
        <v>67.5</v>
      </c>
    </row>
    <row r="240" s="122" customFormat="1" ht="12.75" hidden="1">
      <c r="A240" s="122" t="s">
        <v>133</v>
      </c>
    </row>
    <row r="241" spans="1:24" s="122" customFormat="1" ht="12.75" hidden="1">
      <c r="A241" s="122">
        <v>3332</v>
      </c>
      <c r="B241" s="122">
        <v>79.92</v>
      </c>
      <c r="C241" s="122">
        <v>87.42</v>
      </c>
      <c r="D241" s="122">
        <v>9.422065842771767</v>
      </c>
      <c r="E241" s="122">
        <v>9.760520949422647</v>
      </c>
      <c r="F241" s="122">
        <v>10.281558381105892</v>
      </c>
      <c r="G241" s="122" t="s">
        <v>59</v>
      </c>
      <c r="H241" s="122">
        <v>13.505146944397154</v>
      </c>
      <c r="I241" s="122">
        <v>25.925146944397152</v>
      </c>
      <c r="J241" s="122" t="s">
        <v>73</v>
      </c>
      <c r="K241" s="122">
        <v>0.8227214226756954</v>
      </c>
      <c r="M241" s="122" t="s">
        <v>68</v>
      </c>
      <c r="N241" s="122">
        <v>0.4296890330544411</v>
      </c>
      <c r="X241" s="122">
        <v>67.5</v>
      </c>
    </row>
    <row r="242" spans="1:24" s="122" customFormat="1" ht="12.75" hidden="1">
      <c r="A242" s="122">
        <v>3330</v>
      </c>
      <c r="B242" s="122">
        <v>83</v>
      </c>
      <c r="C242" s="122">
        <v>91.30000305175781</v>
      </c>
      <c r="D242" s="122">
        <v>8.921347618103027</v>
      </c>
      <c r="E242" s="122">
        <v>9.062384605407715</v>
      </c>
      <c r="F242" s="122">
        <v>6.947497714964419</v>
      </c>
      <c r="G242" s="122" t="s">
        <v>56</v>
      </c>
      <c r="H242" s="122">
        <v>3.0038741086933385</v>
      </c>
      <c r="I242" s="122">
        <v>18.503874108693335</v>
      </c>
      <c r="J242" s="122" t="s">
        <v>62</v>
      </c>
      <c r="K242" s="122">
        <v>0.8785168955300205</v>
      </c>
      <c r="L242" s="122">
        <v>0.06545263009267133</v>
      </c>
      <c r="M242" s="122">
        <v>0.20797686743266777</v>
      </c>
      <c r="N242" s="122">
        <v>0.04608136002818987</v>
      </c>
      <c r="O242" s="122">
        <v>0.03528274860385822</v>
      </c>
      <c r="P242" s="122">
        <v>0.0018776874166956548</v>
      </c>
      <c r="Q242" s="122">
        <v>0.0042946971802181435</v>
      </c>
      <c r="R242" s="122">
        <v>0.0007093333704339192</v>
      </c>
      <c r="S242" s="122">
        <v>0.00046290472540282373</v>
      </c>
      <c r="T242" s="122">
        <v>2.7607494838452825E-05</v>
      </c>
      <c r="U242" s="122">
        <v>9.392802647757903E-05</v>
      </c>
      <c r="V242" s="122">
        <v>2.6334622065344405E-05</v>
      </c>
      <c r="W242" s="122">
        <v>2.8862884042425472E-05</v>
      </c>
      <c r="X242" s="122">
        <v>67.5</v>
      </c>
    </row>
    <row r="243" spans="1:24" s="122" customFormat="1" ht="12.75" hidden="1">
      <c r="A243" s="122">
        <v>3331</v>
      </c>
      <c r="B243" s="122">
        <v>108.77999877929688</v>
      </c>
      <c r="C243" s="122">
        <v>110.4800033569336</v>
      </c>
      <c r="D243" s="122">
        <v>9.376566886901855</v>
      </c>
      <c r="E243" s="122">
        <v>9.866093635559082</v>
      </c>
      <c r="F243" s="122">
        <v>12.613172837946323</v>
      </c>
      <c r="G243" s="122" t="s">
        <v>57</v>
      </c>
      <c r="H243" s="122">
        <v>-9.282491482472082</v>
      </c>
      <c r="I243" s="122">
        <v>31.997507296824796</v>
      </c>
      <c r="J243" s="122" t="s">
        <v>60</v>
      </c>
      <c r="K243" s="122">
        <v>0.8766876692007313</v>
      </c>
      <c r="L243" s="122">
        <v>-0.0003554997840468882</v>
      </c>
      <c r="M243" s="122">
        <v>-0.20737789110059388</v>
      </c>
      <c r="N243" s="122">
        <v>-0.00047618799230475934</v>
      </c>
      <c r="O243" s="122">
        <v>0.035231783817546776</v>
      </c>
      <c r="P243" s="122">
        <v>-4.086224975334706E-05</v>
      </c>
      <c r="Q243" s="122">
        <v>-0.004272307655195212</v>
      </c>
      <c r="R243" s="122">
        <v>-3.826990131906854E-05</v>
      </c>
      <c r="S243" s="122">
        <v>0.0004628605389567934</v>
      </c>
      <c r="T243" s="122">
        <v>-2.9217966378884885E-06</v>
      </c>
      <c r="U243" s="122">
        <v>-9.238571900981327E-05</v>
      </c>
      <c r="V243" s="122">
        <v>-3.0117971934462678E-06</v>
      </c>
      <c r="W243" s="122">
        <v>2.8831021322040984E-05</v>
      </c>
      <c r="X243" s="122">
        <v>67.5</v>
      </c>
    </row>
    <row r="244" spans="1:24" s="122" customFormat="1" ht="12.75" hidden="1">
      <c r="A244" s="122">
        <v>3333</v>
      </c>
      <c r="B244" s="122">
        <v>105.72000122070312</v>
      </c>
      <c r="C244" s="122">
        <v>107.31999969482422</v>
      </c>
      <c r="D244" s="122">
        <v>8.856267929077148</v>
      </c>
      <c r="E244" s="122">
        <v>9.29323673248291</v>
      </c>
      <c r="F244" s="122">
        <v>15.932007741221135</v>
      </c>
      <c r="G244" s="122" t="s">
        <v>58</v>
      </c>
      <c r="H244" s="122">
        <v>4.565787805664904</v>
      </c>
      <c r="I244" s="122">
        <v>42.78578902636803</v>
      </c>
      <c r="J244" s="122" t="s">
        <v>61</v>
      </c>
      <c r="K244" s="122">
        <v>0.05666274263653543</v>
      </c>
      <c r="L244" s="122">
        <v>-0.0654516646537856</v>
      </c>
      <c r="M244" s="122">
        <v>0.015773004462551997</v>
      </c>
      <c r="N244" s="122">
        <v>-0.0460788995858586</v>
      </c>
      <c r="O244" s="122">
        <v>0.0018957209912612255</v>
      </c>
      <c r="P244" s="122">
        <v>-0.001877242741725826</v>
      </c>
      <c r="Q244" s="122">
        <v>0.0004379625202389624</v>
      </c>
      <c r="R244" s="122">
        <v>-0.0007083002506452843</v>
      </c>
      <c r="S244" s="122">
        <v>-6.395801504921417E-06</v>
      </c>
      <c r="T244" s="122">
        <v>-2.7452447535001737E-05</v>
      </c>
      <c r="U244" s="122">
        <v>1.6951491999603318E-05</v>
      </c>
      <c r="V244" s="122">
        <v>-2.6161830918153906E-05</v>
      </c>
      <c r="W244" s="122">
        <v>-1.3558336087135422E-06</v>
      </c>
      <c r="X244" s="122">
        <v>67.5</v>
      </c>
    </row>
    <row r="245" s="122" customFormat="1" ht="12.75" hidden="1">
      <c r="A245" s="122" t="s">
        <v>139</v>
      </c>
    </row>
    <row r="246" spans="1:24" s="122" customFormat="1" ht="12.75" hidden="1">
      <c r="A246" s="122">
        <v>3332</v>
      </c>
      <c r="B246" s="122">
        <v>93.2</v>
      </c>
      <c r="C246" s="122">
        <v>77.9</v>
      </c>
      <c r="D246" s="122">
        <v>9.246843602493447</v>
      </c>
      <c r="E246" s="122">
        <v>9.832368724312646</v>
      </c>
      <c r="F246" s="122">
        <v>11.390710715466975</v>
      </c>
      <c r="G246" s="122" t="s">
        <v>59</v>
      </c>
      <c r="H246" s="122">
        <v>3.58251781899871</v>
      </c>
      <c r="I246" s="122">
        <v>29.28251781899871</v>
      </c>
      <c r="J246" s="122" t="s">
        <v>73</v>
      </c>
      <c r="K246" s="122">
        <v>0.4808221252966608</v>
      </c>
      <c r="M246" s="122" t="s">
        <v>68</v>
      </c>
      <c r="N246" s="122">
        <v>0.2512639372335655</v>
      </c>
      <c r="X246" s="122">
        <v>67.5</v>
      </c>
    </row>
    <row r="247" spans="1:24" s="122" customFormat="1" ht="12.75" hidden="1">
      <c r="A247" s="122">
        <v>3330</v>
      </c>
      <c r="B247" s="122">
        <v>90.26000213623047</v>
      </c>
      <c r="C247" s="122">
        <v>111.16000366210938</v>
      </c>
      <c r="D247" s="122">
        <v>9.057974815368652</v>
      </c>
      <c r="E247" s="122">
        <v>9.089489936828613</v>
      </c>
      <c r="F247" s="122">
        <v>6.579227066719517</v>
      </c>
      <c r="G247" s="122" t="s">
        <v>56</v>
      </c>
      <c r="H247" s="122">
        <v>-5.49601291983771</v>
      </c>
      <c r="I247" s="122">
        <v>17.263989216392755</v>
      </c>
      <c r="J247" s="122" t="s">
        <v>62</v>
      </c>
      <c r="K247" s="122">
        <v>0.6723322999339714</v>
      </c>
      <c r="L247" s="122">
        <v>0.02796649284195106</v>
      </c>
      <c r="M247" s="122">
        <v>0.1591656741953809</v>
      </c>
      <c r="N247" s="122">
        <v>0.043981917928976245</v>
      </c>
      <c r="O247" s="122">
        <v>0.027002249047019585</v>
      </c>
      <c r="P247" s="122">
        <v>0.0008022309522485935</v>
      </c>
      <c r="Q247" s="122">
        <v>0.0032867671688068998</v>
      </c>
      <c r="R247" s="122">
        <v>0.0006769711863354829</v>
      </c>
      <c r="S247" s="122">
        <v>0.0003542747972212151</v>
      </c>
      <c r="T247" s="122">
        <v>1.1798845318278247E-05</v>
      </c>
      <c r="U247" s="122">
        <v>7.188640423338533E-05</v>
      </c>
      <c r="V247" s="122">
        <v>2.5126546494352497E-05</v>
      </c>
      <c r="W247" s="122">
        <v>2.209404323891885E-05</v>
      </c>
      <c r="X247" s="122">
        <v>67.5</v>
      </c>
    </row>
    <row r="248" spans="1:24" s="122" customFormat="1" ht="12.75" hidden="1">
      <c r="A248" s="122">
        <v>3331</v>
      </c>
      <c r="B248" s="122">
        <v>106.94000244140625</v>
      </c>
      <c r="C248" s="122">
        <v>110.13999938964844</v>
      </c>
      <c r="D248" s="122">
        <v>9.435632705688477</v>
      </c>
      <c r="E248" s="122">
        <v>9.97718334197998</v>
      </c>
      <c r="F248" s="122">
        <v>16.17369312786412</v>
      </c>
      <c r="G248" s="122" t="s">
        <v>57</v>
      </c>
      <c r="H248" s="122">
        <v>1.3299525434065913</v>
      </c>
      <c r="I248" s="122">
        <v>40.769954984812834</v>
      </c>
      <c r="J248" s="122" t="s">
        <v>60</v>
      </c>
      <c r="K248" s="122">
        <v>0.0892316456815367</v>
      </c>
      <c r="L248" s="122">
        <v>-0.0001519119590055748</v>
      </c>
      <c r="M248" s="122">
        <v>-0.01932987824715161</v>
      </c>
      <c r="N248" s="122">
        <v>-0.00045491389945156497</v>
      </c>
      <c r="O248" s="122">
        <v>0.0038721433833894163</v>
      </c>
      <c r="P248" s="122">
        <v>-1.744388898161945E-05</v>
      </c>
      <c r="Q248" s="122">
        <v>-0.0003134006039385202</v>
      </c>
      <c r="R248" s="122">
        <v>-3.657133636864192E-05</v>
      </c>
      <c r="S248" s="122">
        <v>7.436718942598033E-05</v>
      </c>
      <c r="T248" s="122">
        <v>-1.2439808338528064E-06</v>
      </c>
      <c r="U248" s="122">
        <v>-1.1621910157318845E-06</v>
      </c>
      <c r="V248" s="122">
        <v>-2.8840019895258314E-06</v>
      </c>
      <c r="W248" s="122">
        <v>5.353686570933928E-06</v>
      </c>
      <c r="X248" s="122">
        <v>67.5</v>
      </c>
    </row>
    <row r="249" spans="1:24" s="122" customFormat="1" ht="12.75" hidden="1">
      <c r="A249" s="122">
        <v>3333</v>
      </c>
      <c r="B249" s="122">
        <v>89.72000122070312</v>
      </c>
      <c r="C249" s="122">
        <v>99.72000122070312</v>
      </c>
      <c r="D249" s="122">
        <v>9.015270233154297</v>
      </c>
      <c r="E249" s="122">
        <v>9.457714080810547</v>
      </c>
      <c r="F249" s="122">
        <v>12.91867515221226</v>
      </c>
      <c r="G249" s="122" t="s">
        <v>58</v>
      </c>
      <c r="H249" s="122">
        <v>11.838595567146825</v>
      </c>
      <c r="I249" s="122">
        <v>34.05859678784995</v>
      </c>
      <c r="J249" s="122" t="s">
        <v>61</v>
      </c>
      <c r="K249" s="122">
        <v>0.6663845998696761</v>
      </c>
      <c r="L249" s="122">
        <v>-0.02796608025154063</v>
      </c>
      <c r="M249" s="122">
        <v>0.15798755536123862</v>
      </c>
      <c r="N249" s="122">
        <v>-0.04397956523267696</v>
      </c>
      <c r="O249" s="122">
        <v>0.026723172701154773</v>
      </c>
      <c r="P249" s="122">
        <v>-0.000802041277917092</v>
      </c>
      <c r="Q249" s="122">
        <v>0.0032717913263834377</v>
      </c>
      <c r="R249" s="122">
        <v>-0.0006759826362301645</v>
      </c>
      <c r="S249" s="122">
        <v>0.0003463815137720451</v>
      </c>
      <c r="T249" s="122">
        <v>-1.1733084101363263E-05</v>
      </c>
      <c r="U249" s="122">
        <v>7.187700901991283E-05</v>
      </c>
      <c r="V249" s="122">
        <v>-2.4960486198334937E-05</v>
      </c>
      <c r="W249" s="122">
        <v>2.143559625350826E-05</v>
      </c>
      <c r="X249" s="122">
        <v>67.5</v>
      </c>
    </row>
    <row r="250" s="122" customFormat="1" ht="12.75" hidden="1">
      <c r="A250" s="122" t="s">
        <v>145</v>
      </c>
    </row>
    <row r="251" spans="1:24" s="122" customFormat="1" ht="12.75" hidden="1">
      <c r="A251" s="122">
        <v>3332</v>
      </c>
      <c r="B251" s="122">
        <v>86.36</v>
      </c>
      <c r="C251" s="122">
        <v>81.26</v>
      </c>
      <c r="D251" s="122">
        <v>9.18757151147169</v>
      </c>
      <c r="E251" s="122">
        <v>9.753686280871326</v>
      </c>
      <c r="F251" s="122">
        <v>11.492097716453614</v>
      </c>
      <c r="G251" s="122" t="s">
        <v>59</v>
      </c>
      <c r="H251" s="122">
        <v>10.86519418738493</v>
      </c>
      <c r="I251" s="122">
        <v>29.725194187384925</v>
      </c>
      <c r="J251" s="122" t="s">
        <v>73</v>
      </c>
      <c r="K251" s="122">
        <v>0.3812128013228098</v>
      </c>
      <c r="M251" s="122" t="s">
        <v>68</v>
      </c>
      <c r="N251" s="122">
        <v>0.2997652069951117</v>
      </c>
      <c r="X251" s="122">
        <v>67.5</v>
      </c>
    </row>
    <row r="252" spans="1:24" s="122" customFormat="1" ht="12.75" hidden="1">
      <c r="A252" s="122">
        <v>3330</v>
      </c>
      <c r="B252" s="122">
        <v>91.72000122070312</v>
      </c>
      <c r="C252" s="122">
        <v>116.31999969482422</v>
      </c>
      <c r="D252" s="122">
        <v>8.854443550109863</v>
      </c>
      <c r="E252" s="122">
        <v>9.094186782836914</v>
      </c>
      <c r="F252" s="122">
        <v>7.417357060416712</v>
      </c>
      <c r="G252" s="122" t="s">
        <v>56</v>
      </c>
      <c r="H252" s="122">
        <v>-4.308134430045783</v>
      </c>
      <c r="I252" s="122">
        <v>19.911866790657346</v>
      </c>
      <c r="J252" s="122" t="s">
        <v>62</v>
      </c>
      <c r="K252" s="122">
        <v>0.38865374251646295</v>
      </c>
      <c r="L252" s="122">
        <v>0.45958493704954806</v>
      </c>
      <c r="M252" s="122">
        <v>0.09200858977073258</v>
      </c>
      <c r="N252" s="122">
        <v>0.10026777744404233</v>
      </c>
      <c r="O252" s="122">
        <v>0.01560938351272358</v>
      </c>
      <c r="P252" s="122">
        <v>0.013184021515625088</v>
      </c>
      <c r="Q252" s="122">
        <v>0.0018999150120773806</v>
      </c>
      <c r="R252" s="122">
        <v>0.0015433417546108093</v>
      </c>
      <c r="S252" s="122">
        <v>0.00020480511853398378</v>
      </c>
      <c r="T252" s="122">
        <v>0.00019398835268943077</v>
      </c>
      <c r="U252" s="122">
        <v>4.153509886444649E-05</v>
      </c>
      <c r="V252" s="122">
        <v>5.7270774020813025E-05</v>
      </c>
      <c r="W252" s="122">
        <v>1.2776256809241142E-05</v>
      </c>
      <c r="X252" s="122">
        <v>67.5</v>
      </c>
    </row>
    <row r="253" spans="1:24" s="122" customFormat="1" ht="12.75" hidden="1">
      <c r="A253" s="122">
        <v>3331</v>
      </c>
      <c r="B253" s="122">
        <v>88.12000274658203</v>
      </c>
      <c r="C253" s="122">
        <v>105.41999816894531</v>
      </c>
      <c r="D253" s="122">
        <v>9.287003517150879</v>
      </c>
      <c r="E253" s="122">
        <v>9.434366226196289</v>
      </c>
      <c r="F253" s="122">
        <v>13.41704902314924</v>
      </c>
      <c r="G253" s="122" t="s">
        <v>57</v>
      </c>
      <c r="H253" s="122">
        <v>13.715205222061421</v>
      </c>
      <c r="I253" s="122">
        <v>34.33520796864345</v>
      </c>
      <c r="J253" s="122" t="s">
        <v>60</v>
      </c>
      <c r="K253" s="122">
        <v>-0.10816595191922197</v>
      </c>
      <c r="L253" s="122">
        <v>0.0025014945647836764</v>
      </c>
      <c r="M253" s="122">
        <v>0.02660996119444163</v>
      </c>
      <c r="N253" s="122">
        <v>-0.0010371958978314902</v>
      </c>
      <c r="O253" s="122">
        <v>-0.0041823065350482976</v>
      </c>
      <c r="P253" s="122">
        <v>0.0002861406121737576</v>
      </c>
      <c r="Q253" s="122">
        <v>0.0005970550658581336</v>
      </c>
      <c r="R253" s="122">
        <v>-8.33684257376474E-05</v>
      </c>
      <c r="S253" s="122">
        <v>-4.139240475831301E-05</v>
      </c>
      <c r="T253" s="122">
        <v>2.0373258492386255E-05</v>
      </c>
      <c r="U253" s="122">
        <v>1.612431584050272E-05</v>
      </c>
      <c r="V253" s="122">
        <v>-6.577765085657029E-06</v>
      </c>
      <c r="W253" s="122">
        <v>-2.156969893613339E-06</v>
      </c>
      <c r="X253" s="122">
        <v>67.5</v>
      </c>
    </row>
    <row r="254" spans="1:24" s="122" customFormat="1" ht="12.75" hidden="1">
      <c r="A254" s="122">
        <v>3333</v>
      </c>
      <c r="B254" s="122">
        <v>94.4000015258789</v>
      </c>
      <c r="C254" s="122">
        <v>107.80000305175781</v>
      </c>
      <c r="D254" s="122">
        <v>9.502154350280762</v>
      </c>
      <c r="E254" s="122">
        <v>9.286581039428711</v>
      </c>
      <c r="F254" s="122">
        <v>12.905344816376207</v>
      </c>
      <c r="G254" s="122" t="s">
        <v>58</v>
      </c>
      <c r="H254" s="122">
        <v>5.38646823910117</v>
      </c>
      <c r="I254" s="122">
        <v>32.286469764980076</v>
      </c>
      <c r="J254" s="122" t="s">
        <v>61</v>
      </c>
      <c r="K254" s="122">
        <v>0.37329861829031946</v>
      </c>
      <c r="L254" s="122">
        <v>0.4595781292531003</v>
      </c>
      <c r="M254" s="122">
        <v>0.08807661753739902</v>
      </c>
      <c r="N254" s="122">
        <v>-0.10026241278882893</v>
      </c>
      <c r="O254" s="122">
        <v>0.015038655714330953</v>
      </c>
      <c r="P254" s="122">
        <v>0.013180916010449732</v>
      </c>
      <c r="Q254" s="122">
        <v>0.0018036635776801982</v>
      </c>
      <c r="R254" s="122">
        <v>-0.0015410884066513503</v>
      </c>
      <c r="S254" s="122">
        <v>0.0002005786763493147</v>
      </c>
      <c r="T254" s="122">
        <v>0.0001929155548875243</v>
      </c>
      <c r="U254" s="122">
        <v>3.827755055322972E-05</v>
      </c>
      <c r="V254" s="122">
        <v>-5.6891779401078183E-05</v>
      </c>
      <c r="W254" s="122">
        <v>1.259286380986177E-05</v>
      </c>
      <c r="X254" s="122">
        <v>67.5</v>
      </c>
    </row>
    <row r="255" s="122" customFormat="1" ht="12.75" hidden="1">
      <c r="A255" s="122" t="s">
        <v>151</v>
      </c>
    </row>
    <row r="256" spans="1:24" s="122" customFormat="1" ht="12.75" hidden="1">
      <c r="A256" s="122">
        <v>3332</v>
      </c>
      <c r="B256" s="122">
        <v>95.82</v>
      </c>
      <c r="C256" s="122">
        <v>99.82</v>
      </c>
      <c r="D256" s="122">
        <v>8.987637619189181</v>
      </c>
      <c r="E256" s="122">
        <v>9.749947708783347</v>
      </c>
      <c r="F256" s="122">
        <v>11.619843459695288</v>
      </c>
      <c r="G256" s="122" t="s">
        <v>59</v>
      </c>
      <c r="H256" s="122">
        <v>2.4164491698203108</v>
      </c>
      <c r="I256" s="122">
        <v>30.736449169820304</v>
      </c>
      <c r="J256" s="122" t="s">
        <v>73</v>
      </c>
      <c r="K256" s="122">
        <v>0.03544332602007075</v>
      </c>
      <c r="M256" s="122" t="s">
        <v>68</v>
      </c>
      <c r="N256" s="122">
        <v>0.019209645853360414</v>
      </c>
      <c r="X256" s="122">
        <v>67.5</v>
      </c>
    </row>
    <row r="257" spans="1:24" s="122" customFormat="1" ht="12.75" hidden="1">
      <c r="A257" s="122">
        <v>3330</v>
      </c>
      <c r="B257" s="122">
        <v>107.27999877929688</v>
      </c>
      <c r="C257" s="122">
        <v>100.4800033569336</v>
      </c>
      <c r="D257" s="122">
        <v>8.794227600097656</v>
      </c>
      <c r="E257" s="122">
        <v>9.371119499206543</v>
      </c>
      <c r="F257" s="122">
        <v>14.01793536745529</v>
      </c>
      <c r="G257" s="122" t="s">
        <v>56</v>
      </c>
      <c r="H257" s="122">
        <v>-1.8664340091500549</v>
      </c>
      <c r="I257" s="122">
        <v>37.91356477014681</v>
      </c>
      <c r="J257" s="122" t="s">
        <v>62</v>
      </c>
      <c r="K257" s="122">
        <v>0.17807120663805526</v>
      </c>
      <c r="L257" s="122">
        <v>0.04250440002853697</v>
      </c>
      <c r="M257" s="122">
        <v>0.04215601352677888</v>
      </c>
      <c r="N257" s="122">
        <v>0.00983840874234055</v>
      </c>
      <c r="O257" s="122">
        <v>0.007151682263016724</v>
      </c>
      <c r="P257" s="122">
        <v>0.0012193240619733418</v>
      </c>
      <c r="Q257" s="122">
        <v>0.0008705196717317565</v>
      </c>
      <c r="R257" s="122">
        <v>0.00015143221539793368</v>
      </c>
      <c r="S257" s="122">
        <v>9.383366438833068E-05</v>
      </c>
      <c r="T257" s="122">
        <v>1.7945274417242797E-05</v>
      </c>
      <c r="U257" s="122">
        <v>1.9039331001377662E-05</v>
      </c>
      <c r="V257" s="122">
        <v>5.6209855027570156E-06</v>
      </c>
      <c r="W257" s="122">
        <v>5.851967893473611E-06</v>
      </c>
      <c r="X257" s="122">
        <v>67.5</v>
      </c>
    </row>
    <row r="258" spans="1:24" s="122" customFormat="1" ht="12.75" hidden="1">
      <c r="A258" s="122">
        <v>3331</v>
      </c>
      <c r="B258" s="122">
        <v>101.44000244140625</v>
      </c>
      <c r="C258" s="122">
        <v>106.73999786376953</v>
      </c>
      <c r="D258" s="122">
        <v>9.145060539245605</v>
      </c>
      <c r="E258" s="122">
        <v>9.413305282592773</v>
      </c>
      <c r="F258" s="122">
        <v>13.025358111607687</v>
      </c>
      <c r="G258" s="122" t="s">
        <v>57</v>
      </c>
      <c r="H258" s="122">
        <v>-0.07082023139551552</v>
      </c>
      <c r="I258" s="122">
        <v>33.86918221001074</v>
      </c>
      <c r="J258" s="122" t="s">
        <v>60</v>
      </c>
      <c r="K258" s="122">
        <v>0.09624918195777152</v>
      </c>
      <c r="L258" s="122">
        <v>0.0002313342127181523</v>
      </c>
      <c r="M258" s="122">
        <v>-0.02238106735903271</v>
      </c>
      <c r="N258" s="122">
        <v>-0.00010174694243655626</v>
      </c>
      <c r="O258" s="122">
        <v>0.00393019149253357</v>
      </c>
      <c r="P258" s="122">
        <v>2.6441113119186178E-05</v>
      </c>
      <c r="Q258" s="122">
        <v>-0.0004426466178087555</v>
      </c>
      <c r="R258" s="122">
        <v>-8.177101946597894E-06</v>
      </c>
      <c r="S258" s="122">
        <v>5.674131421480237E-05</v>
      </c>
      <c r="T258" s="122">
        <v>1.8817716317931333E-06</v>
      </c>
      <c r="U258" s="122">
        <v>-8.352282498123609E-06</v>
      </c>
      <c r="V258" s="122">
        <v>-6.440795091751389E-07</v>
      </c>
      <c r="W258" s="122">
        <v>3.6914899290854143E-06</v>
      </c>
      <c r="X258" s="122">
        <v>67.5</v>
      </c>
    </row>
    <row r="259" spans="1:24" s="122" customFormat="1" ht="12.75" hidden="1">
      <c r="A259" s="122">
        <v>3333</v>
      </c>
      <c r="B259" s="122">
        <v>104.37999725341797</v>
      </c>
      <c r="C259" s="122">
        <v>98.9800033569336</v>
      </c>
      <c r="D259" s="122">
        <v>8.997126579284668</v>
      </c>
      <c r="E259" s="122">
        <v>9.50622844696045</v>
      </c>
      <c r="F259" s="122">
        <v>14.723273347381651</v>
      </c>
      <c r="G259" s="122" t="s">
        <v>58</v>
      </c>
      <c r="H259" s="122">
        <v>2.0384817148643037</v>
      </c>
      <c r="I259" s="122">
        <v>38.91847896828227</v>
      </c>
      <c r="J259" s="122" t="s">
        <v>61</v>
      </c>
      <c r="K259" s="122">
        <v>0.14981805500670725</v>
      </c>
      <c r="L259" s="122">
        <v>0.04250377049472105</v>
      </c>
      <c r="M259" s="122">
        <v>0.035724183690329495</v>
      </c>
      <c r="N259" s="122">
        <v>-0.009837882604558146</v>
      </c>
      <c r="O259" s="122">
        <v>0.0059749605875825465</v>
      </c>
      <c r="P259" s="122">
        <v>0.0012190373397251571</v>
      </c>
      <c r="Q259" s="122">
        <v>0.0007495788621715761</v>
      </c>
      <c r="R259" s="122">
        <v>-0.00015121127889175835</v>
      </c>
      <c r="S259" s="122">
        <v>7.47340607335032E-05</v>
      </c>
      <c r="T259" s="122">
        <v>1.784633882441795E-05</v>
      </c>
      <c r="U259" s="122">
        <v>1.7109514956642068E-05</v>
      </c>
      <c r="V259" s="122">
        <v>-5.583962715497414E-06</v>
      </c>
      <c r="W259" s="122">
        <v>4.54075217664507E-06</v>
      </c>
      <c r="X259" s="122">
        <v>67.5</v>
      </c>
    </row>
    <row r="260" spans="1:14" s="122" customFormat="1" ht="12.75">
      <c r="A260" s="122" t="s">
        <v>157</v>
      </c>
      <c r="E260" s="123" t="s">
        <v>106</v>
      </c>
      <c r="F260" s="123">
        <f>MIN(F231:F259)</f>
        <v>4.150996732039857</v>
      </c>
      <c r="G260" s="123"/>
      <c r="H260" s="123"/>
      <c r="I260" s="124"/>
      <c r="J260" s="124" t="s">
        <v>158</v>
      </c>
      <c r="K260" s="123">
        <f>AVERAGE(K258,K253,K248,K243,K238,K233)</f>
        <v>0.5834050914313786</v>
      </c>
      <c r="L260" s="123">
        <f>AVERAGE(L258,L253,L248,L243,L238,L233)</f>
        <v>0.0012078330550233446</v>
      </c>
      <c r="M260" s="124" t="s">
        <v>108</v>
      </c>
      <c r="N260" s="123" t="e">
        <f>Mittelwert(K256,K251,K246,K241,K236,K231)</f>
        <v>#NAME?</v>
      </c>
    </row>
    <row r="261" spans="5:14" s="122" customFormat="1" ht="12.75">
      <c r="E261" s="123" t="s">
        <v>107</v>
      </c>
      <c r="F261" s="123">
        <f>MAX(F231:F259)</f>
        <v>22.199251596052292</v>
      </c>
      <c r="G261" s="123"/>
      <c r="H261" s="123"/>
      <c r="I261" s="124"/>
      <c r="J261" s="124" t="s">
        <v>159</v>
      </c>
      <c r="K261" s="123">
        <f>AVERAGE(K259,K254,K249,K244,K239,K234)</f>
        <v>0.31152395812512207</v>
      </c>
      <c r="L261" s="123">
        <f>AVERAGE(L259,L254,L249,L244,L239,L234)</f>
        <v>0.2218996591663406</v>
      </c>
      <c r="M261" s="123"/>
      <c r="N261" s="123"/>
    </row>
    <row r="262" spans="5:14" s="122" customFormat="1" ht="12.75">
      <c r="E262" s="123"/>
      <c r="F262" s="123"/>
      <c r="G262" s="123"/>
      <c r="H262" s="123"/>
      <c r="I262" s="123"/>
      <c r="J262" s="124" t="s">
        <v>112</v>
      </c>
      <c r="K262" s="123">
        <f>ABS(K260/$G$33)</f>
        <v>0.3646281821446116</v>
      </c>
      <c r="L262" s="123">
        <f>ABS(L260/$H$33)</f>
        <v>0.0033550918195092904</v>
      </c>
      <c r="M262" s="124" t="s">
        <v>111</v>
      </c>
      <c r="N262" s="123">
        <f>K262+L262+L263+K263</f>
        <v>0.6836728098778122</v>
      </c>
    </row>
    <row r="263" spans="5:14" s="122" customFormat="1" ht="12.75">
      <c r="E263" s="123"/>
      <c r="F263" s="123"/>
      <c r="G263" s="123"/>
      <c r="H263" s="123"/>
      <c r="I263" s="123"/>
      <c r="J263" s="123"/>
      <c r="K263" s="123">
        <f>ABS(K261/$G$34)</f>
        <v>0.17700224893472843</v>
      </c>
      <c r="L263" s="123">
        <f>ABS(L261/$H$34)</f>
        <v>0.13868728697896288</v>
      </c>
      <c r="M263" s="123"/>
      <c r="N263" s="123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2005-08-03T08:14:33Z</cp:lastPrinted>
  <dcterms:created xsi:type="dcterms:W3CDTF">2003-07-09T12:58:06Z</dcterms:created>
  <dcterms:modified xsi:type="dcterms:W3CDTF">2006-01-06T06:22:53Z</dcterms:modified>
  <cp:category/>
  <cp:version/>
  <cp:contentType/>
  <cp:contentStatus/>
</cp:coreProperties>
</file>