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<sst xmlns="http://schemas.openxmlformats.org/spreadsheetml/2006/main" count="293" uniqueCount="123">
  <si>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</si>
  <si>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</si>
  <si>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</si>
  <si>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</si>
  <si>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</si>
  <si>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</si>
  <si>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</si>
  <si>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</si>
  <si>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</si>
  <si>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</si>
  <si>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</si>
  <si>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</si>
  <si>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</si>
  <si>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</si>
  <si>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</si>
  <si>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</si>
  <si>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</si>
  <si>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</si>
  <si>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</si>
  <si>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</si>
  <si>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</si>
  <si>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</si>
  <si>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</si>
  <si>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</si>
  <si>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</si>
  <si>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</si>
  <si>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</si>
  <si>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</si>
  <si>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</si>
  <si>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</si>
  <si>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</si>
  <si>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</si>
  <si>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</si>
  <si>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</si>
  <si>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</si>
  <si>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</si>
  <si>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</si>
  <si>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</si>
  <si>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</si>
  <si>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</si>
  <si>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</si>
  <si>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</si>
  <si>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</si>
  <si>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</si>
  <si>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</si>
  <si>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</si>
  <si>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</si>
  <si>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</si>
  <si>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</si>
  <si>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</si>
  <si>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</si>
  <si>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</si>
  <si>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</si>
  <si>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</si>
  <si>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</si>
  <si>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</si>
  <si>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</si>
  <si>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</si>
  <si>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</si>
  <si>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</si>
  <si>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</si>
  <si>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</si>
  <si>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</si>
  <si>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</si>
  <si>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</si>
  <si>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</si>
  <si>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</si>
  <si>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</si>
  <si>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</si>
  <si>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</si>
  <si>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</si>
  <si>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</si>
  <si>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</si>
  <si>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</si>
  <si>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</si>
  <si>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</si>
  <si>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</si>
  <si>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</si>
  <si>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</si>
  <si>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</si>
  <si>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</si>
  <si>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</si>
  <si>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</si>
  <si>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</si>
  <si>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</si>
  <si>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</si>
  <si>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</si>
  <si>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</si>
  <si>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</si>
  <si>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</si>
  <si>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</si>
  <si>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</si>
  <si>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</si>
  <si>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</si>
  <si>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</si>
  <si>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</si>
  <si>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</si>
  <si>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</si>
  <si>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</si>
  <si>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</si>
  <si>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</si>
  <si>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</si>
  <si>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</si>
  <si>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</si>
  <si>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</si>
  <si>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</si>
  <si>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</si>
  <si>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</si>
  <si>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</si>
  <si>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</si>
  <si>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</si>
  <si>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</si>
  <si>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</si>
  <si>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</si>
  <si>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</si>
  <si>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</si>
  <si>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Mittelwert Normal</t>
  </si>
  <si>
    <t>Mittelwert skew</t>
  </si>
  <si>
    <t>Macro date :10/11/2004</t>
  </si>
  <si>
    <t>made with heads -1 mm</t>
  </si>
  <si>
    <t>Cas 2</t>
  </si>
  <si>
    <t xml:space="preserve">AP 817 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</si>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</sst>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-4.169031315382838</v>
      </c>
      <c r="C41" s="2">
        <f aca="true" t="shared" si="0" ref="C41:C55">($B$41*H41+$B$42*J41+$B$43*L41+$B$44*N41+$B$45*P41+$B$46*R41+$B$47*T41+$B$48*V41)/100</f>
        <v>-3.910774348917009E-08</v>
      </c>
      <c r="D41" s="2">
        <f aca="true" t="shared" si="1" ref="D41:D55">($B$41*I41+$B$42*K41+$B$43*M41+$B$44*O41+$B$45*Q41+$B$46*S41+$B$47*U41+$B$48*W41)/100</f>
        <v>-3.549419936924475E-08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2.61009307351884</v>
      </c>
      <c r="C42" s="2">
        <f t="shared" si="0"/>
        <v>1.1749315093427559E-11</v>
      </c>
      <c r="D42" s="2">
        <f t="shared" si="1"/>
        <v>4.379266111866686E-09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-15.303344187031456</v>
      </c>
      <c r="C43" s="2">
        <f t="shared" si="0"/>
        <v>0.46887284285018316</v>
      </c>
      <c r="D43" s="2">
        <f t="shared" si="1"/>
        <v>-0.43007884363969834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14.844026871338741</v>
      </c>
      <c r="C44" s="2">
        <f t="shared" si="0"/>
        <v>0.003929065926469875</v>
      </c>
      <c r="D44" s="2">
        <f t="shared" si="1"/>
        <v>0.7220904049638155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-4.169031315382838</v>
      </c>
      <c r="C45" s="2">
        <f t="shared" si="0"/>
        <v>-0.11214918321276986</v>
      </c>
      <c r="D45" s="2">
        <f t="shared" si="1"/>
        <v>-0.10054670238455314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2.61009307351884</v>
      </c>
      <c r="C46" s="2">
        <f t="shared" si="0"/>
        <v>8.158088844599233E-05</v>
      </c>
      <c r="D46" s="2">
        <f t="shared" si="1"/>
        <v>0.007886839406241153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-15.303344187031456</v>
      </c>
      <c r="C47" s="2">
        <f t="shared" si="0"/>
        <v>0.01864316828057059</v>
      </c>
      <c r="D47" s="2">
        <f t="shared" si="1"/>
        <v>-0.017474837786763894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14.844026871338741</v>
      </c>
      <c r="C48" s="2">
        <f t="shared" si="0"/>
        <v>0.00044947991801317456</v>
      </c>
      <c r="D48" s="2">
        <f t="shared" si="1"/>
        <v>0.020709876014889887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-0.0023695552530305784</v>
      </c>
      <c r="D49" s="2">
        <f t="shared" si="1"/>
        <v>-0.00201481437884508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6.587081221987263E-06</v>
      </c>
      <c r="D50" s="2">
        <f t="shared" si="1"/>
        <v>0.00012123522682432844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0.00022856926736893748</v>
      </c>
      <c r="D51" s="2">
        <f t="shared" si="1"/>
        <v>-0.00024523548959728855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3.2003382652572895E-05</v>
      </c>
      <c r="D52" s="2">
        <f t="shared" si="1"/>
        <v>0.00030313313882162734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-5.51692667926585E-05</v>
      </c>
      <c r="D53" s="2">
        <f t="shared" si="1"/>
        <v>-3.9831153959486495E-05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5.245817011519076E-07</v>
      </c>
      <c r="D54" s="2">
        <f t="shared" si="1"/>
        <v>4.477977536141646E-06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1.3740245880173351E-05</v>
      </c>
      <c r="D55" s="2">
        <f t="shared" si="1"/>
        <v>-1.575515369597923E-05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118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3368</v>
      </c>
      <c r="B3" s="31">
        <v>144.40333333333334</v>
      </c>
      <c r="C3" s="31">
        <v>127.13666666666667</v>
      </c>
      <c r="D3" s="31">
        <v>9.566684471443384</v>
      </c>
      <c r="E3" s="31">
        <v>10.259986266653106</v>
      </c>
      <c r="F3" s="32" t="s">
        <v>69</v>
      </c>
      <c r="H3" s="34">
        <v>0.0625</v>
      </c>
      <c r="I3" s="33" t="s">
        <v>119</v>
      </c>
    </row>
    <row r="4" spans="1:9" ht="16.5" customHeight="1">
      <c r="A4" s="35">
        <v>3369</v>
      </c>
      <c r="B4" s="36">
        <v>140.52666666666667</v>
      </c>
      <c r="C4" s="36">
        <v>125.71</v>
      </c>
      <c r="D4" s="36">
        <v>9.512580690901226</v>
      </c>
      <c r="E4" s="36">
        <v>9.932026488711188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3155</v>
      </c>
      <c r="B5" s="41">
        <v>119.52</v>
      </c>
      <c r="C5" s="41">
        <v>120.97</v>
      </c>
      <c r="D5" s="41">
        <v>10.105714930157959</v>
      </c>
      <c r="E5" s="41">
        <v>10.64697038772672</v>
      </c>
      <c r="F5" s="37" t="s">
        <v>71</v>
      </c>
      <c r="I5" s="42">
        <v>5057</v>
      </c>
    </row>
    <row r="6" spans="1:6" s="33" customFormat="1" ht="13.5" thickBot="1">
      <c r="A6" s="43">
        <v>3323</v>
      </c>
      <c r="B6" s="44">
        <v>166.43</v>
      </c>
      <c r="C6" s="44">
        <v>177.53</v>
      </c>
      <c r="D6" s="44">
        <v>8.772638687686902</v>
      </c>
      <c r="E6" s="44">
        <v>9.233908565690998</v>
      </c>
      <c r="F6" s="45" t="s">
        <v>72</v>
      </c>
    </row>
    <row r="7" spans="1:6" s="33" customFormat="1" ht="12.75">
      <c r="A7" s="46" t="s">
        <v>120</v>
      </c>
      <c r="B7" s="46"/>
      <c r="C7" s="46"/>
      <c r="D7" s="46"/>
      <c r="E7" s="46"/>
      <c r="F7" s="46"/>
    </row>
    <row r="8" ht="12.75"/>
    <row r="9" spans="1:3" ht="24" customHeight="1">
      <c r="A9" s="118" t="s">
        <v>115</v>
      </c>
      <c r="B9" s="119"/>
      <c r="C9" s="47"/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122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0" t="s">
        <v>121</v>
      </c>
      <c r="B13" s="120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5088</v>
      </c>
      <c r="K15" s="42">
        <v>5045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-4.169031315382838</v>
      </c>
      <c r="C19" s="62">
        <v>68.85763535128383</v>
      </c>
      <c r="D19" s="63">
        <v>27.50018175475198</v>
      </c>
      <c r="K19" s="64" t="s">
        <v>93</v>
      </c>
    </row>
    <row r="20" spans="1:11" ht="12.75">
      <c r="A20" s="61" t="s">
        <v>57</v>
      </c>
      <c r="B20" s="62">
        <v>2.61009307351884</v>
      </c>
      <c r="C20" s="62">
        <v>54.63009307351883</v>
      </c>
      <c r="D20" s="63">
        <v>23.198894137245315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-15.303344187031456</v>
      </c>
      <c r="C21" s="62">
        <v>83.62665581296855</v>
      </c>
      <c r="D21" s="63">
        <v>30.767203749753072</v>
      </c>
      <c r="F21" s="39" t="s">
        <v>96</v>
      </c>
    </row>
    <row r="22" spans="1:11" ht="16.5" thickBot="1">
      <c r="A22" s="67" t="s">
        <v>59</v>
      </c>
      <c r="B22" s="68">
        <v>14.844026871338741</v>
      </c>
      <c r="C22" s="68">
        <v>91.74736020467208</v>
      </c>
      <c r="D22" s="69">
        <v>36.84422742258831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20.819186172008756</v>
      </c>
      <c r="I23" s="42">
        <v>5179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0.46887284285018316</v>
      </c>
      <c r="C27" s="78">
        <v>0.003929065926469875</v>
      </c>
      <c r="D27" s="78">
        <v>-0.11214918321276986</v>
      </c>
      <c r="E27" s="78">
        <v>8.158088844599233E-05</v>
      </c>
      <c r="F27" s="78">
        <v>0.01864316828057059</v>
      </c>
      <c r="G27" s="78">
        <v>0.00044947991801317456</v>
      </c>
      <c r="H27" s="78">
        <v>-0.0023695552530305784</v>
      </c>
      <c r="I27" s="79">
        <v>6.587081221987263E-06</v>
      </c>
    </row>
    <row r="28" spans="1:9" ht="13.5" thickBot="1">
      <c r="A28" s="80" t="s">
        <v>61</v>
      </c>
      <c r="B28" s="81">
        <v>-0.43007884363969834</v>
      </c>
      <c r="C28" s="81">
        <v>0.7220904049638155</v>
      </c>
      <c r="D28" s="81">
        <v>-0.10054670238455314</v>
      </c>
      <c r="E28" s="81">
        <v>0.007886839406241153</v>
      </c>
      <c r="F28" s="81">
        <v>-0.017474837786763894</v>
      </c>
      <c r="G28" s="81">
        <v>0.020709876014889887</v>
      </c>
      <c r="H28" s="81">
        <v>-0.00201481437884508</v>
      </c>
      <c r="I28" s="82">
        <v>0.00012123522682432844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116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117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3368</v>
      </c>
      <c r="B39" s="89">
        <v>144.40333333333334</v>
      </c>
      <c r="C39" s="89">
        <v>127.13666666666667</v>
      </c>
      <c r="D39" s="89">
        <v>9.566684471443384</v>
      </c>
      <c r="E39" s="89">
        <v>10.259986266653106</v>
      </c>
      <c r="F39" s="90">
        <f>I39*D39/(23678+B39)*1000</f>
        <v>36.84422742258831</v>
      </c>
      <c r="G39" s="91" t="s">
        <v>59</v>
      </c>
      <c r="H39" s="92">
        <f>I39-B39+X39</f>
        <v>14.844026871338741</v>
      </c>
      <c r="I39" s="92">
        <f>(B39+C42-2*X39)*(23678+B39)*E42/((23678+C42)*D39+E42*(23678+B39))</f>
        <v>91.74736020467208</v>
      </c>
      <c r="J39" s="39" t="s">
        <v>73</v>
      </c>
      <c r="K39" s="39">
        <f>(K40*K40+L40*L40+M40*M40+N40*N40+O40*O40+P40*P40+Q40*Q40+R40*R40+S40*S40+T40*T40+U40*U40+V40*V40+W40*W40)</f>
        <v>0.9500807706278903</v>
      </c>
      <c r="M39" s="39" t="s">
        <v>68</v>
      </c>
      <c r="N39" s="39">
        <f>(K44*K44+L44*L44+M44*M44+N44*N44+O44*O44+P44*P44+Q44*Q44+R44*R44+S44*S44+T44*T44+U44*U44+V44*V44+W44*W44)</f>
        <v>0.7134231946049919</v>
      </c>
      <c r="X39" s="28">
        <f>(1-$H$2)*1000</f>
        <v>67.5</v>
      </c>
    </row>
    <row r="40" spans="1:24" ht="12.75">
      <c r="A40" s="86">
        <v>3369</v>
      </c>
      <c r="B40" s="89">
        <v>140.52666666666667</v>
      </c>
      <c r="C40" s="89">
        <v>125.71</v>
      </c>
      <c r="D40" s="89">
        <v>9.512580690901226</v>
      </c>
      <c r="E40" s="89">
        <v>9.932026488711188</v>
      </c>
      <c r="F40" s="90">
        <f>I40*D40/(23678+B40)*1000</f>
        <v>27.50018175475198</v>
      </c>
      <c r="G40" s="91" t="s">
        <v>56</v>
      </c>
      <c r="H40" s="92">
        <f>I40-B40+X40</f>
        <v>-4.169031315382838</v>
      </c>
      <c r="I40" s="92">
        <f>(B40+C39-2*X40)*(23678+B40)*E39/((23678+C39)*D40+E39*(23678+B40))</f>
        <v>68.85763535128383</v>
      </c>
      <c r="J40" s="39" t="s">
        <v>62</v>
      </c>
      <c r="K40" s="73">
        <f aca="true" t="shared" si="0" ref="K40:W40">SQRT(K41*K41+K42*K42)</f>
        <v>0.636246457364497</v>
      </c>
      <c r="L40" s="73">
        <f t="shared" si="0"/>
        <v>0.7221010943765849</v>
      </c>
      <c r="M40" s="73">
        <f t="shared" si="0"/>
        <v>0.1506223046421058</v>
      </c>
      <c r="N40" s="73">
        <f t="shared" si="0"/>
        <v>0.007887261328319097</v>
      </c>
      <c r="O40" s="73">
        <f t="shared" si="0"/>
        <v>0.02555264524880711</v>
      </c>
      <c r="P40" s="73">
        <f t="shared" si="0"/>
        <v>0.02071475311822008</v>
      </c>
      <c r="Q40" s="73">
        <f t="shared" si="0"/>
        <v>0.0031103487068760787</v>
      </c>
      <c r="R40" s="73">
        <f t="shared" si="0"/>
        <v>0.00012141404310116447</v>
      </c>
      <c r="S40" s="73">
        <f t="shared" si="0"/>
        <v>0.00033523775942395667</v>
      </c>
      <c r="T40" s="73">
        <f t="shared" si="0"/>
        <v>0.00030481784126435086</v>
      </c>
      <c r="U40" s="73">
        <f t="shared" si="0"/>
        <v>6.804534388320665E-05</v>
      </c>
      <c r="V40" s="73">
        <f t="shared" si="0"/>
        <v>4.508599425029089E-06</v>
      </c>
      <c r="W40" s="73">
        <f t="shared" si="0"/>
        <v>2.090500477951509E-05</v>
      </c>
      <c r="X40" s="28">
        <f>(1-$H$2)*1000</f>
        <v>67.5</v>
      </c>
    </row>
    <row r="41" spans="1:24" ht="12.75">
      <c r="A41" s="86">
        <v>3155</v>
      </c>
      <c r="B41" s="89">
        <v>119.52</v>
      </c>
      <c r="C41" s="89">
        <v>120.97</v>
      </c>
      <c r="D41" s="89">
        <v>10.105714930157959</v>
      </c>
      <c r="E41" s="89">
        <v>10.64697038772672</v>
      </c>
      <c r="F41" s="90">
        <f>I41*D41/(23678+B41)*1000</f>
        <v>23.198894137245315</v>
      </c>
      <c r="G41" s="91" t="s">
        <v>57</v>
      </c>
      <c r="H41" s="92">
        <f>I41-B41+X41</f>
        <v>2.61009307351884</v>
      </c>
      <c r="I41" s="92">
        <f>(B41+C40-2*X41)*(23678+B41)*E40/((23678+C40)*D41+E40*(23678+B41))</f>
        <v>54.63009307351883</v>
      </c>
      <c r="J41" s="39" t="s">
        <v>60</v>
      </c>
      <c r="K41" s="73">
        <f>'calcul config'!C43</f>
        <v>0.46887284285018316</v>
      </c>
      <c r="L41" s="73">
        <f>'calcul config'!C44</f>
        <v>0.003929065926469875</v>
      </c>
      <c r="M41" s="73">
        <f>'calcul config'!C45</f>
        <v>-0.11214918321276986</v>
      </c>
      <c r="N41" s="73">
        <f>'calcul config'!C46</f>
        <v>8.158088844599233E-05</v>
      </c>
      <c r="O41" s="73">
        <f>'calcul config'!C47</f>
        <v>0.01864316828057059</v>
      </c>
      <c r="P41" s="73">
        <f>'calcul config'!C48</f>
        <v>0.00044947991801317456</v>
      </c>
      <c r="Q41" s="73">
        <f>'calcul config'!C49</f>
        <v>-0.0023695552530305784</v>
      </c>
      <c r="R41" s="73">
        <f>'calcul config'!C50</f>
        <v>6.587081221987263E-06</v>
      </c>
      <c r="S41" s="73">
        <f>'calcul config'!C51</f>
        <v>0.00022856926736893748</v>
      </c>
      <c r="T41" s="73">
        <f>'calcul config'!C52</f>
        <v>3.2003382652572895E-05</v>
      </c>
      <c r="U41" s="73">
        <f>'calcul config'!C53</f>
        <v>-5.51692667926585E-05</v>
      </c>
      <c r="V41" s="73">
        <f>'calcul config'!C54</f>
        <v>5.245817011519076E-07</v>
      </c>
      <c r="W41" s="73">
        <f>'calcul config'!C55</f>
        <v>1.3740245880173351E-05</v>
      </c>
      <c r="X41" s="28">
        <f>(1-$H$2)*1000</f>
        <v>67.5</v>
      </c>
    </row>
    <row r="42" spans="1:24" ht="12.75">
      <c r="A42" s="86">
        <v>3323</v>
      </c>
      <c r="B42" s="89">
        <v>166.43</v>
      </c>
      <c r="C42" s="89">
        <v>177.53</v>
      </c>
      <c r="D42" s="89">
        <v>8.772638687686902</v>
      </c>
      <c r="E42" s="89">
        <v>9.233908565690998</v>
      </c>
      <c r="F42" s="90">
        <f>I42*D42/(23678+B42)*1000</f>
        <v>30.767203749753072</v>
      </c>
      <c r="G42" s="91" t="s">
        <v>58</v>
      </c>
      <c r="H42" s="92">
        <f>I42-B42+X42</f>
        <v>-15.303344187031456</v>
      </c>
      <c r="I42" s="92">
        <f>(B42+C41-2*X42)*(23678+B42)*E41/((23678+C41)*D42+E41*(23678+B42))</f>
        <v>83.62665581296855</v>
      </c>
      <c r="J42" s="39" t="s">
        <v>61</v>
      </c>
      <c r="K42" s="73">
        <f>'calcul config'!D43</f>
        <v>-0.43007884363969834</v>
      </c>
      <c r="L42" s="73">
        <f>'calcul config'!D44</f>
        <v>0.7220904049638155</v>
      </c>
      <c r="M42" s="73">
        <f>'calcul config'!D45</f>
        <v>-0.10054670238455314</v>
      </c>
      <c r="N42" s="73">
        <f>'calcul config'!D46</f>
        <v>0.007886839406241153</v>
      </c>
      <c r="O42" s="73">
        <f>'calcul config'!D47</f>
        <v>-0.017474837786763894</v>
      </c>
      <c r="P42" s="73">
        <f>'calcul config'!D48</f>
        <v>0.020709876014889887</v>
      </c>
      <c r="Q42" s="73">
        <f>'calcul config'!D49</f>
        <v>-0.00201481437884508</v>
      </c>
      <c r="R42" s="73">
        <f>'calcul config'!D50</f>
        <v>0.00012123522682432844</v>
      </c>
      <c r="S42" s="73">
        <f>'calcul config'!D51</f>
        <v>-0.00024523548959728855</v>
      </c>
      <c r="T42" s="73">
        <f>'calcul config'!D52</f>
        <v>0.00030313313882162734</v>
      </c>
      <c r="U42" s="73">
        <f>'calcul config'!D53</f>
        <v>-3.9831153959486495E-05</v>
      </c>
      <c r="V42" s="73">
        <f>'calcul config'!D54</f>
        <v>4.477977536141646E-06</v>
      </c>
      <c r="W42" s="73">
        <f>'calcul config'!D55</f>
        <v>-1.575515369597923E-05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0.42416430490966467</v>
      </c>
      <c r="L44" s="73">
        <f>L40/(L43*1.5)</f>
        <v>0.6877153279777</v>
      </c>
      <c r="M44" s="73">
        <f aca="true" t="shared" si="1" ref="M44:W44">M40/(M43*1.5)</f>
        <v>0.16735811626900646</v>
      </c>
      <c r="N44" s="73">
        <f t="shared" si="1"/>
        <v>0.010516348437758796</v>
      </c>
      <c r="O44" s="73">
        <f t="shared" si="1"/>
        <v>0.1135673122169205</v>
      </c>
      <c r="P44" s="73">
        <f t="shared" si="1"/>
        <v>0.13809835412146718</v>
      </c>
      <c r="Q44" s="73">
        <f t="shared" si="1"/>
        <v>0.020735658045840523</v>
      </c>
      <c r="R44" s="73">
        <f t="shared" si="1"/>
        <v>0.0002698089846692544</v>
      </c>
      <c r="S44" s="73">
        <f t="shared" si="1"/>
        <v>0.0044698367923194215</v>
      </c>
      <c r="T44" s="73">
        <f t="shared" si="1"/>
        <v>0.004064237883524677</v>
      </c>
      <c r="U44" s="73">
        <f t="shared" si="1"/>
        <v>0.0009072712517760886</v>
      </c>
      <c r="V44" s="73">
        <f t="shared" si="1"/>
        <v>6.011465900038784E-05</v>
      </c>
      <c r="W44" s="73">
        <f t="shared" si="1"/>
        <v>0.00027873339706020115</v>
      </c>
      <c r="X44" s="73"/>
      <c r="Y44" s="73"/>
    </row>
    <row r="45" s="101" customFormat="1" ht="12.75"/>
    <row r="46" s="101" customFormat="1" ht="12.75"/>
    <row r="47" s="101" customFormat="1" ht="12.75"/>
    <row r="48" s="101" customFormat="1" ht="12.75"/>
    <row r="49" s="101" customFormat="1" ht="12.75"/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pans="5:14" s="101" customFormat="1" ht="12.75">
      <c r="E85" s="116"/>
      <c r="F85" s="116"/>
      <c r="G85" s="116"/>
      <c r="H85" s="116"/>
      <c r="I85" s="117"/>
      <c r="J85" s="117"/>
      <c r="K85" s="116"/>
      <c r="L85" s="116"/>
      <c r="M85" s="117"/>
      <c r="N85" s="116"/>
    </row>
    <row r="86" spans="5:14" s="101" customFormat="1" ht="12.75">
      <c r="E86" s="116"/>
      <c r="F86" s="116"/>
      <c r="G86" s="116"/>
      <c r="H86" s="116"/>
      <c r="I86" s="117"/>
      <c r="J86" s="117"/>
      <c r="K86" s="116"/>
      <c r="L86" s="116"/>
      <c r="M86" s="116"/>
      <c r="N86" s="116"/>
    </row>
    <row r="87" spans="5:14" s="101" customFormat="1" ht="12.75">
      <c r="E87" s="116"/>
      <c r="F87" s="116"/>
      <c r="G87" s="116"/>
      <c r="H87" s="116"/>
      <c r="I87" s="116"/>
      <c r="J87" s="117"/>
      <c r="K87" s="116"/>
      <c r="L87" s="116"/>
      <c r="M87" s="117"/>
      <c r="N87" s="116"/>
    </row>
    <row r="88" spans="5:14" s="101" customFormat="1" ht="29.25" customHeight="1"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pans="5:14" s="101" customFormat="1" ht="12.75">
      <c r="E120" s="116"/>
      <c r="F120" s="116"/>
      <c r="G120" s="116"/>
      <c r="H120" s="116"/>
      <c r="I120" s="117"/>
      <c r="J120" s="117"/>
      <c r="K120" s="116"/>
      <c r="L120" s="116"/>
      <c r="M120" s="117"/>
      <c r="N120" s="116"/>
    </row>
    <row r="121" spans="5:14" s="101" customFormat="1" ht="12.75">
      <c r="E121" s="116"/>
      <c r="F121" s="116"/>
      <c r="G121" s="116"/>
      <c r="H121" s="116"/>
      <c r="I121" s="117"/>
      <c r="J121" s="117"/>
      <c r="K121" s="116"/>
      <c r="L121" s="116"/>
      <c r="M121" s="116"/>
      <c r="N121" s="116"/>
    </row>
    <row r="122" spans="5:14" s="101" customFormat="1" ht="12.75">
      <c r="E122" s="116"/>
      <c r="F122" s="116"/>
      <c r="G122" s="116"/>
      <c r="H122" s="116"/>
      <c r="I122" s="116"/>
      <c r="J122" s="117"/>
      <c r="K122" s="116"/>
      <c r="L122" s="116"/>
      <c r="M122" s="117"/>
      <c r="N122" s="116"/>
    </row>
    <row r="123" spans="5:14" s="101" customFormat="1" ht="12.75"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pans="5:14" s="101" customFormat="1" ht="12.75">
      <c r="E155" s="116"/>
      <c r="F155" s="116"/>
      <c r="G155" s="116"/>
      <c r="H155" s="116"/>
      <c r="I155" s="117"/>
      <c r="J155" s="117"/>
      <c r="K155" s="116"/>
      <c r="L155" s="116"/>
      <c r="M155" s="117"/>
      <c r="N155" s="116"/>
    </row>
    <row r="156" spans="5:14" s="101" customFormat="1" ht="12.75">
      <c r="E156" s="116"/>
      <c r="F156" s="116"/>
      <c r="G156" s="116"/>
      <c r="H156" s="116"/>
      <c r="I156" s="117"/>
      <c r="J156" s="117"/>
      <c r="K156" s="116"/>
      <c r="L156" s="116"/>
      <c r="M156" s="116"/>
      <c r="N156" s="116"/>
    </row>
    <row r="157" spans="5:14" s="101" customFormat="1" ht="12.75">
      <c r="E157" s="116"/>
      <c r="F157" s="116"/>
      <c r="G157" s="116"/>
      <c r="H157" s="116"/>
      <c r="I157" s="116"/>
      <c r="J157" s="117"/>
      <c r="K157" s="116"/>
      <c r="L157" s="116"/>
      <c r="M157" s="117"/>
      <c r="N157" s="116"/>
    </row>
    <row r="158" spans="5:14" s="101" customFormat="1" ht="12.75"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pans="5:14" s="101" customFormat="1" ht="12.75">
      <c r="E190" s="116"/>
      <c r="F190" s="116"/>
      <c r="G190" s="116"/>
      <c r="H190" s="116"/>
      <c r="I190" s="117"/>
      <c r="J190" s="117"/>
      <c r="K190" s="116"/>
      <c r="L190" s="116"/>
      <c r="M190" s="117"/>
      <c r="N190" s="116"/>
    </row>
    <row r="191" spans="5:14" s="101" customFormat="1" ht="12.75">
      <c r="E191" s="116"/>
      <c r="F191" s="116"/>
      <c r="G191" s="116"/>
      <c r="H191" s="116"/>
      <c r="I191" s="117"/>
      <c r="J191" s="117"/>
      <c r="K191" s="116"/>
      <c r="L191" s="116"/>
      <c r="M191" s="116"/>
      <c r="N191" s="116"/>
    </row>
    <row r="192" spans="5:14" s="101" customFormat="1" ht="12.75">
      <c r="E192" s="116"/>
      <c r="F192" s="116"/>
      <c r="G192" s="116"/>
      <c r="H192" s="116"/>
      <c r="I192" s="116"/>
      <c r="J192" s="117"/>
      <c r="K192" s="116"/>
      <c r="L192" s="116"/>
      <c r="M192" s="117"/>
      <c r="N192" s="116"/>
    </row>
    <row r="193" spans="5:14" s="101" customFormat="1" ht="12.75"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pans="5:14" s="101" customFormat="1" ht="12.75">
      <c r="E225" s="116"/>
      <c r="F225" s="116"/>
      <c r="G225" s="116"/>
      <c r="H225" s="116"/>
      <c r="I225" s="117"/>
      <c r="J225" s="117"/>
      <c r="K225" s="116"/>
      <c r="L225" s="116"/>
      <c r="M225" s="117"/>
      <c r="N225" s="116"/>
    </row>
    <row r="226" spans="5:14" s="101" customFormat="1" ht="12.75">
      <c r="E226" s="116"/>
      <c r="F226" s="116"/>
      <c r="G226" s="116"/>
      <c r="H226" s="116"/>
      <c r="I226" s="117"/>
      <c r="J226" s="117"/>
      <c r="K226" s="116"/>
      <c r="L226" s="116"/>
      <c r="M226" s="116"/>
      <c r="N226" s="116"/>
    </row>
    <row r="227" spans="5:14" s="101" customFormat="1" ht="12.75">
      <c r="E227" s="116"/>
      <c r="F227" s="116"/>
      <c r="G227" s="116"/>
      <c r="H227" s="116"/>
      <c r="I227" s="116"/>
      <c r="J227" s="117"/>
      <c r="K227" s="116"/>
      <c r="L227" s="116"/>
      <c r="M227" s="117"/>
      <c r="N227" s="116"/>
    </row>
    <row r="228" spans="5:14" s="101" customFormat="1" ht="12.75"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="101" customFormat="1" ht="12.75"/>
    <row r="230" s="101" customFormat="1" ht="12.75"/>
    <row r="231" s="101" customFormat="1" ht="12.75"/>
    <row r="232" s="101" customFormat="1" ht="12.75"/>
    <row r="233" s="101" customFormat="1" ht="12.75"/>
    <row r="234" s="101" customFormat="1" ht="12.75"/>
    <row r="235" s="101" customFormat="1" ht="12.75"/>
    <row r="236" s="101" customFormat="1" ht="12.75"/>
    <row r="237" s="101" customFormat="1" ht="12.75"/>
    <row r="238" s="101" customFormat="1" ht="12.75"/>
    <row r="239" s="101" customFormat="1" ht="12.75"/>
    <row r="240" s="101" customFormat="1" ht="12.75"/>
    <row r="241" s="101" customFormat="1" ht="12.75"/>
    <row r="242" s="101" customFormat="1" ht="12.75"/>
    <row r="243" s="101" customFormat="1" ht="12.75"/>
    <row r="244" s="101" customFormat="1" ht="12.75"/>
    <row r="245" s="101" customFormat="1" ht="12.75"/>
    <row r="246" s="101" customFormat="1" ht="12.75"/>
    <row r="247" s="101" customFormat="1" ht="12.75"/>
    <row r="248" s="101" customFormat="1" ht="12.75"/>
    <row r="249" s="101" customFormat="1" ht="12.75"/>
    <row r="250" s="101" customFormat="1" ht="12.75"/>
    <row r="251" s="101" customFormat="1" ht="12.75"/>
    <row r="252" s="101" customFormat="1" ht="12.75"/>
    <row r="253" s="101" customFormat="1" ht="12.75"/>
    <row r="254" s="101" customFormat="1" ht="12.75"/>
    <row r="255" s="101" customFormat="1" ht="12.75"/>
    <row r="256" s="101" customFormat="1" ht="12.75"/>
    <row r="257" s="101" customFormat="1" ht="12.75"/>
    <row r="258" s="101" customFormat="1" ht="12.75"/>
    <row r="259" s="101" customFormat="1" ht="12.75"/>
    <row r="260" spans="5:14" s="101" customFormat="1" ht="12.75">
      <c r="E260" s="116"/>
      <c r="F260" s="116"/>
      <c r="G260" s="116"/>
      <c r="H260" s="116"/>
      <c r="I260" s="117"/>
      <c r="J260" s="117"/>
      <c r="K260" s="116"/>
      <c r="L260" s="116"/>
      <c r="M260" s="117"/>
      <c r="N260" s="116"/>
    </row>
    <row r="261" spans="5:14" s="101" customFormat="1" ht="12.75">
      <c r="E261" s="116"/>
      <c r="F261" s="116"/>
      <c r="G261" s="116"/>
      <c r="H261" s="116"/>
      <c r="I261" s="117"/>
      <c r="J261" s="117"/>
      <c r="K261" s="116"/>
      <c r="L261" s="116"/>
      <c r="M261" s="116"/>
      <c r="N261" s="116"/>
    </row>
    <row r="262" spans="5:14" s="101" customFormat="1" ht="12.75">
      <c r="E262" s="116"/>
      <c r="F262" s="116"/>
      <c r="G262" s="116"/>
      <c r="H262" s="116"/>
      <c r="I262" s="116"/>
      <c r="J262" s="117"/>
      <c r="K262" s="116"/>
      <c r="L262" s="116"/>
      <c r="M262" s="117"/>
      <c r="N262" s="116"/>
    </row>
    <row r="263" spans="5:14" s="101" customFormat="1" ht="12.75"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2006-08-16T06:00:02Z</dcterms:modified>
  <cp:category/>
  <cp:version/>
  <cp:contentType/>
  <cp:contentStatus/>
</cp:coreProperties>
</file>