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<sst xmlns="http://schemas.openxmlformats.org/spreadsheetml/2006/main" count="710" uniqueCount="165">
  <si>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</si>
  <si>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</si>
  <si>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</si>
  <si>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</si>
  <si>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</si>
  <si>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</si>
  <si>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</si>
  <si>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</si>
  <si>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</si>
  <si>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</si>
  <si>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</si>
  <si>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</si>
  <si>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</si>
  <si>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</si>
  <si>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</si>
  <si>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</si>
  <si>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</si>
  <si>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</si>
  <si>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</si>
  <si>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</si>
  <si>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</si>
  <si>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</si>
  <si>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</si>
  <si>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</si>
  <si>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</si>
  <si>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</si>
  <si>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</si>
  <si>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</si>
  <si>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</si>
  <si>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</si>
  <si>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</si>
  <si>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</si>
  <si>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</si>
  <si>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</si>
  <si>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</si>
  <si>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</si>
  <si>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</si>
  <si>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</si>
  <si>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</si>
  <si>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</si>
  <si>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</si>
  <si>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</si>
  <si>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</si>
  <si>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</si>
  <si>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</si>
  <si>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</si>
  <si>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</si>
  <si>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</si>
  <si>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</si>
  <si>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</si>
  <si>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</si>
  <si>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</si>
  <si>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</si>
  <si>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</si>
  <si>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</si>
  <si>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</si>
  <si>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</si>
  <si>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</si>
  <si>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</si>
  <si>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</si>
  <si>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</si>
  <si>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</si>
  <si>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</si>
  <si>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</si>
  <si>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</si>
  <si>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</si>
  <si>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</si>
  <si>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</si>
  <si>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</si>
  <si>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</si>
  <si>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</si>
  <si>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</si>
  <si>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</si>
  <si>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</si>
  <si>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</si>
  <si>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</si>
  <si>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</si>
  <si>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</si>
  <si>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</si>
  <si>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</si>
  <si>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</si>
  <si>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</si>
  <si>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</si>
  <si>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</si>
  <si>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</si>
  <si>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</si>
  <si>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</si>
  <si>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</si>
  <si>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</si>
  <si>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</si>
  <si>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</si>
  <si>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</si>
  <si>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</si>
  <si>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</si>
  <si>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</si>
  <si>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</si>
  <si>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</si>
  <si>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</si>
  <si>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</si>
  <si>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</si>
  <si>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</si>
  <si>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</si>
  <si>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</si>
  <si>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</si>
  <si>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</si>
  <si>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</si>
  <si>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</si>
  <si>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</si>
  <si>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</si>
  <si>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</si>
  <si>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</si>
  <si>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</si>
  <si>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</si>
  <si>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</si>
  <si>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</si>
  <si>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</si>
  <si>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</si>
  <si>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</si>
  <si>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</si>
  <si>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</si>
  <si>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</si>
  <si>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</si>
  <si>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</si>
  <si>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</si>
  <si>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</si>
  <si>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</si>
  <si>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</si>
  <si>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</si>
  <si>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</si>
  <si>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</si>
  <si>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</si>
  <si>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</si>
  <si>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</si>
  <si>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</si>
  <si>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</si>
  <si>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</si>
  <si>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</si>
  <si>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</si>
  <si>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</si>
  <si>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</si>
  <si>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</si>
  <si>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</si>
  <si>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</si>
  <si>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</si>
  <si>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</si>
  <si>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</si>
  <si>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</si>
  <si>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</si>
  <si>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</si>
  <si>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</si>
  <si>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</si>
  <si>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</si>
  <si>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</si>
  <si>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</si>
  <si>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</si>
  <si>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</si>
  <si>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</si>
  <si>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</si>
  <si>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</si>
  <si>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</si>
  <si>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</si>
  <si>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</si>
  <si>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</si>
  <si>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</si>
  <si>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819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</si>
</sst>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8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58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8" y="27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4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285750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188.5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57150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186.0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19050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179.7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295275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24.850511532583795</v>
      </c>
      <c r="C41" s="2">
        <f aca="true" t="shared" si="0" ref="C41:C55">($B$41*H41+$B$42*J41+$B$43*L41+$B$44*N41+$B$45*P41+$B$46*R41+$B$47*T41+$B$48*V41)/100</f>
        <v>-3.245499275724512E-08</v>
      </c>
      <c r="D41" s="2">
        <f aca="true" t="shared" si="1" ref="D41:D55">($B$41*I41+$B$42*K41+$B$43*M41+$B$44*O41+$B$45*Q41+$B$46*S41+$B$47*U41+$B$48*W41)/100</f>
        <v>-4.290112925751661E-08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-16.17026058217874</v>
      </c>
      <c r="C42" s="2">
        <f t="shared" si="0"/>
        <v>-8.182783461770978E-11</v>
      </c>
      <c r="D42" s="2">
        <f t="shared" si="1"/>
        <v>-3.049939743493133E-08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11.399125342907695</v>
      </c>
      <c r="C43" s="2">
        <f t="shared" si="0"/>
        <v>0.3882590913665576</v>
      </c>
      <c r="D43" s="2">
        <f t="shared" si="1"/>
        <v>-0.5188840799979321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-6.023281902550579</v>
      </c>
      <c r="C44" s="2">
        <f t="shared" si="0"/>
        <v>-0.006217436869697724</v>
      </c>
      <c r="D44" s="2">
        <f t="shared" si="1"/>
        <v>-1.1428466948460894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24.850511532583795</v>
      </c>
      <c r="C45" s="2">
        <f t="shared" si="0"/>
        <v>-0.09330530646547466</v>
      </c>
      <c r="D45" s="2">
        <f t="shared" si="1"/>
        <v>-0.12178587104880861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-16.17026058217874</v>
      </c>
      <c r="C46" s="2">
        <f t="shared" si="0"/>
        <v>-0.0005674021641861405</v>
      </c>
      <c r="D46" s="2">
        <f t="shared" si="1"/>
        <v>-0.05492541879099334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11.399125342907695</v>
      </c>
      <c r="C47" s="2">
        <f t="shared" si="0"/>
        <v>0.015367751787493193</v>
      </c>
      <c r="D47" s="2">
        <f t="shared" si="1"/>
        <v>-0.02100664660357491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-6.023281902550579</v>
      </c>
      <c r="C48" s="2">
        <f t="shared" si="0"/>
        <v>-0.0007114712499278325</v>
      </c>
      <c r="D48" s="2">
        <f t="shared" si="1"/>
        <v>-0.032777556548991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-0.0019920843520945274</v>
      </c>
      <c r="D49" s="2">
        <f t="shared" si="1"/>
        <v>-0.002463494071274309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-4.5639640878768086E-05</v>
      </c>
      <c r="D50" s="2">
        <f t="shared" si="1"/>
        <v>-0.0008443503059714165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0.00018253082171070756</v>
      </c>
      <c r="D51" s="2">
        <f t="shared" si="1"/>
        <v>-0.00028864254068639326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-5.06751648362044E-05</v>
      </c>
      <c r="D52" s="2">
        <f t="shared" si="1"/>
        <v>-0.0004797506544560397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-4.768211178684645E-05</v>
      </c>
      <c r="D53" s="2">
        <f t="shared" si="1"/>
        <v>-5.025128315179049E-05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-3.6001435600302472E-06</v>
      </c>
      <c r="D54" s="2">
        <f t="shared" si="1"/>
        <v>-3.1186313814749607E-05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1.076850307424414E-05</v>
      </c>
      <c r="D55" s="2">
        <f t="shared" si="1"/>
        <v>-1.8369483987647407E-05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workbookViewId="0" topLeftCell="A1">
      <selection activeCell="D13" sqref="D13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4.0039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3380</v>
      </c>
      <c r="B3" s="31">
        <v>186.02</v>
      </c>
      <c r="C3" s="31">
        <v>188.50333333333333</v>
      </c>
      <c r="D3" s="31">
        <v>8.832684874248502</v>
      </c>
      <c r="E3" s="31">
        <v>9.105354615019357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3379</v>
      </c>
      <c r="B4" s="36">
        <v>137.33666666666667</v>
      </c>
      <c r="C4" s="36">
        <v>138.32</v>
      </c>
      <c r="D4" s="36">
        <v>9.226471701778328</v>
      </c>
      <c r="E4" s="36">
        <v>9.496296279434466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3378</v>
      </c>
      <c r="B5" s="41">
        <v>171.42</v>
      </c>
      <c r="C5" s="41">
        <v>179.73666666666668</v>
      </c>
      <c r="D5" s="41">
        <v>9.42718906582068</v>
      </c>
      <c r="E5" s="41">
        <v>9.419090451444351</v>
      </c>
      <c r="F5" s="37" t="s">
        <v>71</v>
      </c>
      <c r="I5" s="42"/>
    </row>
    <row r="6" spans="1:6" s="33" customFormat="1" ht="13.5" thickBot="1">
      <c r="A6" s="43">
        <v>3377</v>
      </c>
      <c r="B6" s="44">
        <v>153.98666666666665</v>
      </c>
      <c r="C6" s="44">
        <v>158.32</v>
      </c>
      <c r="D6" s="44">
        <v>9.69265071596527</v>
      </c>
      <c r="E6" s="44">
        <v>10.248461953894338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/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/>
      <c r="K15" s="42"/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24.850511532583795</v>
      </c>
      <c r="C19" s="62">
        <v>94.68717819925047</v>
      </c>
      <c r="D19" s="63">
        <v>36.683444051387596</v>
      </c>
      <c r="K19" s="64" t="s">
        <v>93</v>
      </c>
    </row>
    <row r="20" spans="1:11" ht="12.75">
      <c r="A20" s="61" t="s">
        <v>57</v>
      </c>
      <c r="B20" s="62">
        <v>-16.17026058217874</v>
      </c>
      <c r="C20" s="62">
        <v>87.74973941782125</v>
      </c>
      <c r="D20" s="63">
        <v>34.685681411468224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11.399125342907695</v>
      </c>
      <c r="C21" s="62">
        <v>97.88579200957435</v>
      </c>
      <c r="D21" s="63">
        <v>39.81089807051035</v>
      </c>
      <c r="F21" s="39" t="s">
        <v>96</v>
      </c>
    </row>
    <row r="22" spans="1:11" ht="16.5" thickBot="1">
      <c r="A22" s="67" t="s">
        <v>59</v>
      </c>
      <c r="B22" s="68">
        <v>-6.023281902550579</v>
      </c>
      <c r="C22" s="68">
        <v>112.49671809744943</v>
      </c>
      <c r="D22" s="69">
        <v>41.637916006688705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28.336121541456627</v>
      </c>
      <c r="I23" s="42"/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0.3882590913665576</v>
      </c>
      <c r="C27" s="78">
        <v>-0.006217436869697724</v>
      </c>
      <c r="D27" s="78">
        <v>-0.09330530646547466</v>
      </c>
      <c r="E27" s="78">
        <v>-0.0005674021641861405</v>
      </c>
      <c r="F27" s="78">
        <v>0.015367751787493193</v>
      </c>
      <c r="G27" s="78">
        <v>-0.0007114712499278325</v>
      </c>
      <c r="H27" s="78">
        <v>-0.0019920843520945274</v>
      </c>
      <c r="I27" s="79">
        <v>-4.5639640878768086E-05</v>
      </c>
    </row>
    <row r="28" spans="1:9" ht="13.5" thickBot="1">
      <c r="A28" s="80" t="s">
        <v>61</v>
      </c>
      <c r="B28" s="81">
        <v>-0.5188840799979321</v>
      </c>
      <c r="C28" s="81">
        <v>-1.1428466948460894</v>
      </c>
      <c r="D28" s="81">
        <v>-0.12178587104880861</v>
      </c>
      <c r="E28" s="81">
        <v>-0.05492541879099334</v>
      </c>
      <c r="F28" s="81">
        <v>-0.02100664660357491</v>
      </c>
      <c r="G28" s="81">
        <v>-0.032777556548991</v>
      </c>
      <c r="H28" s="81">
        <v>-0.002463494071274309</v>
      </c>
      <c r="I28" s="82">
        <v>-0.0008443503059714165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3380</v>
      </c>
      <c r="B39" s="89">
        <v>186.02</v>
      </c>
      <c r="C39" s="89">
        <v>188.50333333333333</v>
      </c>
      <c r="D39" s="89">
        <v>8.832684874248502</v>
      </c>
      <c r="E39" s="89">
        <v>9.105354615019357</v>
      </c>
      <c r="F39" s="90">
        <f>I39*D39/(23678+B39)*1000</f>
        <v>41.637916006688705</v>
      </c>
      <c r="G39" s="91" t="s">
        <v>59</v>
      </c>
      <c r="H39" s="92">
        <f>I39-B39+X39</f>
        <v>-6.023281902550579</v>
      </c>
      <c r="I39" s="92">
        <f>(B39+C42-2*X39)*(23678+B39)*E42/((23678+C42)*D39+E42*(23678+B39))</f>
        <v>112.49671809744943</v>
      </c>
      <c r="J39" s="39" t="s">
        <v>73</v>
      </c>
      <c r="K39" s="39">
        <f>(K40*K40+L40*L40+M40*M40+N40*N40+O40*O40+P40*P40+Q40*Q40+R40*R40+S40*S40+T40*T40+U40*U40+V40*V40+W40*W40)</f>
        <v>1.754441266335373</v>
      </c>
      <c r="M39" s="39" t="s">
        <v>68</v>
      </c>
      <c r="N39" s="39">
        <f>(K44*K44+L44*L44+M44*M44+N44*N44+O44*O44+P44*P44+Q44*Q44+R44*R44+S44*S44+T44*T44+U44*U44+V44*V44+W44*W44)</f>
        <v>1.46745467457408</v>
      </c>
      <c r="X39" s="28">
        <f>(1-$H$2)*1000</f>
        <v>67.5</v>
      </c>
    </row>
    <row r="40" spans="1:24" ht="12.75">
      <c r="A40" s="86">
        <v>3379</v>
      </c>
      <c r="B40" s="89">
        <v>137.33666666666667</v>
      </c>
      <c r="C40" s="89">
        <v>138.32</v>
      </c>
      <c r="D40" s="89">
        <v>9.226471701778328</v>
      </c>
      <c r="E40" s="89">
        <v>9.496296279434466</v>
      </c>
      <c r="F40" s="90">
        <f>I40*D40/(23678+B40)*1000</f>
        <v>36.683444051387596</v>
      </c>
      <c r="G40" s="91" t="s">
        <v>56</v>
      </c>
      <c r="H40" s="92">
        <f>I40-B40+X40</f>
        <v>24.850511532583795</v>
      </c>
      <c r="I40" s="92">
        <f>(B40+C39-2*X40)*(23678+B40)*E39/((23678+C39)*D40+E39*(23678+B40))</f>
        <v>94.68717819925047</v>
      </c>
      <c r="J40" s="39" t="s">
        <v>62</v>
      </c>
      <c r="K40" s="73">
        <f aca="true" t="shared" si="0" ref="K40:W40">SQRT(K41*K41+K42*K42)</f>
        <v>0.6480631223145514</v>
      </c>
      <c r="L40" s="73">
        <f t="shared" si="0"/>
        <v>1.1428636071036034</v>
      </c>
      <c r="M40" s="73">
        <f t="shared" si="0"/>
        <v>0.15341994199494793</v>
      </c>
      <c r="N40" s="73">
        <f t="shared" si="0"/>
        <v>0.05492834946165711</v>
      </c>
      <c r="O40" s="73">
        <f t="shared" si="0"/>
        <v>0.026027811981215124</v>
      </c>
      <c r="P40" s="73">
        <f t="shared" si="0"/>
        <v>0.032785277254611965</v>
      </c>
      <c r="Q40" s="73">
        <f t="shared" si="0"/>
        <v>0.0031681545267021848</v>
      </c>
      <c r="R40" s="73">
        <f t="shared" si="0"/>
        <v>0.0008455828853598963</v>
      </c>
      <c r="S40" s="73">
        <f t="shared" si="0"/>
        <v>0.0003415143000933962</v>
      </c>
      <c r="T40" s="73">
        <f t="shared" si="0"/>
        <v>0.0004824195920380669</v>
      </c>
      <c r="U40" s="73">
        <f t="shared" si="0"/>
        <v>6.927319281550941E-05</v>
      </c>
      <c r="V40" s="73">
        <f t="shared" si="0"/>
        <v>3.1393426111287527E-05</v>
      </c>
      <c r="W40" s="73">
        <f t="shared" si="0"/>
        <v>2.1293158535840567E-05</v>
      </c>
      <c r="X40" s="28">
        <f>(1-$H$2)*1000</f>
        <v>67.5</v>
      </c>
    </row>
    <row r="41" spans="1:24" ht="12.75">
      <c r="A41" s="86">
        <v>3378</v>
      </c>
      <c r="B41" s="89">
        <v>171.42</v>
      </c>
      <c r="C41" s="89">
        <v>179.73666666666668</v>
      </c>
      <c r="D41" s="89">
        <v>9.42718906582068</v>
      </c>
      <c r="E41" s="89">
        <v>9.419090451444351</v>
      </c>
      <c r="F41" s="90">
        <f>I41*D41/(23678+B41)*1000</f>
        <v>34.685681411468224</v>
      </c>
      <c r="G41" s="91" t="s">
        <v>57</v>
      </c>
      <c r="H41" s="92">
        <f>I41-B41+X41</f>
        <v>-16.17026058217874</v>
      </c>
      <c r="I41" s="92">
        <f>(B41+C40-2*X41)*(23678+B41)*E40/((23678+C40)*D41+E40*(23678+B41))</f>
        <v>87.74973941782125</v>
      </c>
      <c r="J41" s="39" t="s">
        <v>60</v>
      </c>
      <c r="K41" s="73">
        <f>'calcul config'!C43</f>
        <v>0.3882590913665576</v>
      </c>
      <c r="L41" s="73">
        <f>'calcul config'!C44</f>
        <v>-0.006217436869697724</v>
      </c>
      <c r="M41" s="73">
        <f>'calcul config'!C45</f>
        <v>-0.09330530646547466</v>
      </c>
      <c r="N41" s="73">
        <f>'calcul config'!C46</f>
        <v>-0.0005674021641861405</v>
      </c>
      <c r="O41" s="73">
        <f>'calcul config'!C47</f>
        <v>0.015367751787493193</v>
      </c>
      <c r="P41" s="73">
        <f>'calcul config'!C48</f>
        <v>-0.0007114712499278325</v>
      </c>
      <c r="Q41" s="73">
        <f>'calcul config'!C49</f>
        <v>-0.0019920843520945274</v>
      </c>
      <c r="R41" s="73">
        <f>'calcul config'!C50</f>
        <v>-4.5639640878768086E-05</v>
      </c>
      <c r="S41" s="73">
        <f>'calcul config'!C51</f>
        <v>0.00018253082171070756</v>
      </c>
      <c r="T41" s="73">
        <f>'calcul config'!C52</f>
        <v>-5.06751648362044E-05</v>
      </c>
      <c r="U41" s="73">
        <f>'calcul config'!C53</f>
        <v>-4.768211178684645E-05</v>
      </c>
      <c r="V41" s="73">
        <f>'calcul config'!C54</f>
        <v>-3.6001435600302472E-06</v>
      </c>
      <c r="W41" s="73">
        <f>'calcul config'!C55</f>
        <v>1.076850307424414E-05</v>
      </c>
      <c r="X41" s="28">
        <f>(1-$H$2)*1000</f>
        <v>67.5</v>
      </c>
    </row>
    <row r="42" spans="1:24" ht="12.75">
      <c r="A42" s="86">
        <v>3377</v>
      </c>
      <c r="B42" s="89">
        <v>153.98666666666665</v>
      </c>
      <c r="C42" s="89">
        <v>158.32</v>
      </c>
      <c r="D42" s="89">
        <v>9.69265071596527</v>
      </c>
      <c r="E42" s="89">
        <v>10.248461953894338</v>
      </c>
      <c r="F42" s="90">
        <f>I42*D42/(23678+B42)*1000</f>
        <v>39.81089807051035</v>
      </c>
      <c r="G42" s="91" t="s">
        <v>58</v>
      </c>
      <c r="H42" s="92">
        <f>I42-B42+X42</f>
        <v>11.399125342907695</v>
      </c>
      <c r="I42" s="92">
        <f>(B42+C41-2*X42)*(23678+B42)*E41/((23678+C41)*D42+E41*(23678+B42))</f>
        <v>97.88579200957435</v>
      </c>
      <c r="J42" s="39" t="s">
        <v>61</v>
      </c>
      <c r="K42" s="73">
        <f>'calcul config'!D43</f>
        <v>-0.5188840799979321</v>
      </c>
      <c r="L42" s="73">
        <f>'calcul config'!D44</f>
        <v>-1.1428466948460894</v>
      </c>
      <c r="M42" s="73">
        <f>'calcul config'!D45</f>
        <v>-0.12178587104880861</v>
      </c>
      <c r="N42" s="73">
        <f>'calcul config'!D46</f>
        <v>-0.05492541879099334</v>
      </c>
      <c r="O42" s="73">
        <f>'calcul config'!D47</f>
        <v>-0.02100664660357491</v>
      </c>
      <c r="P42" s="73">
        <f>'calcul config'!D48</f>
        <v>-0.032777556548991</v>
      </c>
      <c r="Q42" s="73">
        <f>'calcul config'!D49</f>
        <v>-0.002463494071274309</v>
      </c>
      <c r="R42" s="73">
        <f>'calcul config'!D50</f>
        <v>-0.0008443503059714165</v>
      </c>
      <c r="S42" s="73">
        <f>'calcul config'!D51</f>
        <v>-0.00028864254068639326</v>
      </c>
      <c r="T42" s="73">
        <f>'calcul config'!D52</f>
        <v>-0.0004797506544560397</v>
      </c>
      <c r="U42" s="73">
        <f>'calcul config'!D53</f>
        <v>-5.025128315179049E-05</v>
      </c>
      <c r="V42" s="73">
        <f>'calcul config'!D54</f>
        <v>-3.1186313814749607E-05</v>
      </c>
      <c r="W42" s="73">
        <f>'calcul config'!D55</f>
        <v>-1.8369483987647407E-05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0.4320420815430343</v>
      </c>
      <c r="L44" s="73">
        <f>L40/(L43*1.5)</f>
        <v>1.0884415305748605</v>
      </c>
      <c r="M44" s="73">
        <f aca="true" t="shared" si="1" ref="M44:W44">M40/(M43*1.5)</f>
        <v>0.17046660221660884</v>
      </c>
      <c r="N44" s="73">
        <f t="shared" si="1"/>
        <v>0.07323779928220948</v>
      </c>
      <c r="O44" s="73">
        <f t="shared" si="1"/>
        <v>0.11567916436095611</v>
      </c>
      <c r="P44" s="73">
        <f t="shared" si="1"/>
        <v>0.2185685150307464</v>
      </c>
      <c r="Q44" s="73">
        <f t="shared" si="1"/>
        <v>0.02112103017801456</v>
      </c>
      <c r="R44" s="73">
        <f t="shared" si="1"/>
        <v>0.0018790730785775474</v>
      </c>
      <c r="S44" s="73">
        <f t="shared" si="1"/>
        <v>0.004553524001245282</v>
      </c>
      <c r="T44" s="73">
        <f t="shared" si="1"/>
        <v>0.006432261227174225</v>
      </c>
      <c r="U44" s="73">
        <f t="shared" si="1"/>
        <v>0.0009236425708734587</v>
      </c>
      <c r="V44" s="73">
        <f t="shared" si="1"/>
        <v>0.00041857901481716695</v>
      </c>
      <c r="W44" s="73">
        <f t="shared" si="1"/>
        <v>0.0002839087804778742</v>
      </c>
      <c r="X44" s="73"/>
      <c r="Y44" s="73"/>
    </row>
    <row r="45" s="101" customFormat="1" ht="12.75"/>
    <row r="46" spans="1:24" s="101" customFormat="1" ht="12.75">
      <c r="A46" s="101">
        <v>3377</v>
      </c>
      <c r="B46" s="101">
        <v>170.16</v>
      </c>
      <c r="C46" s="101">
        <v>160.36</v>
      </c>
      <c r="D46" s="101">
        <v>9.547333571232935</v>
      </c>
      <c r="E46" s="101">
        <v>10.28592975410571</v>
      </c>
      <c r="F46" s="101">
        <v>43.03264470113156</v>
      </c>
      <c r="G46" s="101" t="s">
        <v>59</v>
      </c>
      <c r="H46" s="101">
        <v>4.83068191645981</v>
      </c>
      <c r="I46" s="101">
        <v>107.4906819164598</v>
      </c>
      <c r="J46" s="101" t="s">
        <v>73</v>
      </c>
      <c r="K46" s="101">
        <v>0.7030236786495778</v>
      </c>
      <c r="M46" s="101" t="s">
        <v>68</v>
      </c>
      <c r="N46" s="101">
        <v>0.5488263414850654</v>
      </c>
      <c r="X46" s="101">
        <v>67.5</v>
      </c>
    </row>
    <row r="47" spans="1:24" s="101" customFormat="1" ht="12.75">
      <c r="A47" s="101">
        <v>3380</v>
      </c>
      <c r="B47" s="101">
        <v>185.83999633789062</v>
      </c>
      <c r="C47" s="101">
        <v>179.44000244140625</v>
      </c>
      <c r="D47" s="101">
        <v>8.876843452453613</v>
      </c>
      <c r="E47" s="101">
        <v>9.192983627319336</v>
      </c>
      <c r="F47" s="101">
        <v>42.19025894282374</v>
      </c>
      <c r="G47" s="101" t="s">
        <v>56</v>
      </c>
      <c r="H47" s="101">
        <v>-4.918869311332784</v>
      </c>
      <c r="I47" s="101">
        <v>113.42112702655784</v>
      </c>
      <c r="J47" s="101" t="s">
        <v>62</v>
      </c>
      <c r="K47" s="101">
        <v>0.507451580130763</v>
      </c>
      <c r="L47" s="101">
        <v>0.6541402679031304</v>
      </c>
      <c r="M47" s="101">
        <v>0.1201323102328078</v>
      </c>
      <c r="N47" s="101">
        <v>0.04910140622732199</v>
      </c>
      <c r="O47" s="101">
        <v>0.020380193186617022</v>
      </c>
      <c r="P47" s="101">
        <v>0.018765208897642976</v>
      </c>
      <c r="Q47" s="101">
        <v>0.0024807252498343906</v>
      </c>
      <c r="R47" s="101">
        <v>0.000755812105473616</v>
      </c>
      <c r="S47" s="101">
        <v>0.0002673646446705539</v>
      </c>
      <c r="T47" s="101">
        <v>0.00027611963796592896</v>
      </c>
      <c r="U47" s="101">
        <v>5.4263992097305463E-05</v>
      </c>
      <c r="V47" s="101">
        <v>2.8056949011510503E-05</v>
      </c>
      <c r="W47" s="101">
        <v>1.6671455210070715E-05</v>
      </c>
      <c r="X47" s="101">
        <v>67.5</v>
      </c>
    </row>
    <row r="48" spans="1:24" s="101" customFormat="1" ht="12.75">
      <c r="A48" s="101">
        <v>3379</v>
      </c>
      <c r="B48" s="101">
        <v>167.8000030517578</v>
      </c>
      <c r="C48" s="101">
        <v>145.5</v>
      </c>
      <c r="D48" s="101">
        <v>9.224529266357422</v>
      </c>
      <c r="E48" s="101">
        <v>9.348536491394043</v>
      </c>
      <c r="F48" s="101">
        <v>40.97122057033335</v>
      </c>
      <c r="G48" s="101" t="s">
        <v>57</v>
      </c>
      <c r="H48" s="101">
        <v>5.612342542315346</v>
      </c>
      <c r="I48" s="101">
        <v>105.91234559407316</v>
      </c>
      <c r="J48" s="101" t="s">
        <v>60</v>
      </c>
      <c r="K48" s="101">
        <v>-0.0320351932993944</v>
      </c>
      <c r="L48" s="101">
        <v>0.003558794671523945</v>
      </c>
      <c r="M48" s="101">
        <v>0.006220727431788536</v>
      </c>
      <c r="N48" s="101">
        <v>0.0005076353781267697</v>
      </c>
      <c r="O48" s="101">
        <v>-0.0015060398115585311</v>
      </c>
      <c r="P48" s="101">
        <v>0.00040723512755790883</v>
      </c>
      <c r="Q48" s="101">
        <v>6.339838665931752E-05</v>
      </c>
      <c r="R48" s="101">
        <v>4.082831413802732E-05</v>
      </c>
      <c r="S48" s="101">
        <v>-3.7712064243632896E-05</v>
      </c>
      <c r="T48" s="101">
        <v>2.9002522726795888E-05</v>
      </c>
      <c r="U48" s="101">
        <v>-2.9285234052764526E-06</v>
      </c>
      <c r="V48" s="101">
        <v>3.221625840878985E-06</v>
      </c>
      <c r="W48" s="101">
        <v>-2.8953191334931548E-06</v>
      </c>
      <c r="X48" s="101">
        <v>67.5</v>
      </c>
    </row>
    <row r="49" spans="1:24" s="101" customFormat="1" ht="12.75">
      <c r="A49" s="101">
        <v>3378</v>
      </c>
      <c r="B49" s="101">
        <v>184.25999450683594</v>
      </c>
      <c r="C49" s="101">
        <v>181.36000061035156</v>
      </c>
      <c r="D49" s="101">
        <v>9.118756294250488</v>
      </c>
      <c r="E49" s="101">
        <v>9.417020797729492</v>
      </c>
      <c r="F49" s="101">
        <v>37.7061898951161</v>
      </c>
      <c r="G49" s="101" t="s">
        <v>58</v>
      </c>
      <c r="H49" s="101">
        <v>-18.08920238940479</v>
      </c>
      <c r="I49" s="101">
        <v>98.67079211743115</v>
      </c>
      <c r="J49" s="101" t="s">
        <v>61</v>
      </c>
      <c r="K49" s="101">
        <v>-0.5064393868642906</v>
      </c>
      <c r="L49" s="101">
        <v>0.6541305871711436</v>
      </c>
      <c r="M49" s="101">
        <v>-0.11997114033004343</v>
      </c>
      <c r="N49" s="101">
        <v>0.04909878206048872</v>
      </c>
      <c r="O49" s="101">
        <v>-0.020324470925705093</v>
      </c>
      <c r="P49" s="101">
        <v>0.01876078954956486</v>
      </c>
      <c r="Q49" s="101">
        <v>-0.0024799150005060445</v>
      </c>
      <c r="R49" s="101">
        <v>0.0007547085447675195</v>
      </c>
      <c r="S49" s="101">
        <v>-0.00026469161949388507</v>
      </c>
      <c r="T49" s="101">
        <v>0.0002745922579861227</v>
      </c>
      <c r="U49" s="101">
        <v>-5.418491108234079E-05</v>
      </c>
      <c r="V49" s="101">
        <v>2.7871374468724734E-05</v>
      </c>
      <c r="W49" s="101">
        <v>-1.6418116394295126E-05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3377</v>
      </c>
      <c r="B56" s="101">
        <v>152.74</v>
      </c>
      <c r="C56" s="101">
        <v>156.94</v>
      </c>
      <c r="D56" s="101">
        <v>9.79989175545393</v>
      </c>
      <c r="E56" s="101">
        <v>10.313834080130198</v>
      </c>
      <c r="F56" s="101">
        <v>43.39996281834418</v>
      </c>
      <c r="G56" s="101" t="s">
        <v>59</v>
      </c>
      <c r="H56" s="101">
        <v>20.297209567445975</v>
      </c>
      <c r="I56" s="101">
        <v>105.53720956744598</v>
      </c>
      <c r="J56" s="101" t="s">
        <v>73</v>
      </c>
      <c r="K56" s="101">
        <v>4.178723336428736</v>
      </c>
      <c r="M56" s="101" t="s">
        <v>68</v>
      </c>
      <c r="N56" s="101">
        <v>3.230142243848022</v>
      </c>
      <c r="X56" s="101">
        <v>67.5</v>
      </c>
    </row>
    <row r="57" spans="1:24" s="101" customFormat="1" ht="12.75" hidden="1">
      <c r="A57" s="101">
        <v>3378</v>
      </c>
      <c r="B57" s="101">
        <v>166.3800048828125</v>
      </c>
      <c r="C57" s="101">
        <v>169.0800018310547</v>
      </c>
      <c r="D57" s="101">
        <v>9.35267448425293</v>
      </c>
      <c r="E57" s="101">
        <v>9.748438835144043</v>
      </c>
      <c r="F57" s="101">
        <v>38.745466241654015</v>
      </c>
      <c r="G57" s="101" t="s">
        <v>56</v>
      </c>
      <c r="H57" s="101">
        <v>-0.09953068926924402</v>
      </c>
      <c r="I57" s="101">
        <v>98.78047419354326</v>
      </c>
      <c r="J57" s="101" t="s">
        <v>62</v>
      </c>
      <c r="K57" s="101">
        <v>1.2583639693953605</v>
      </c>
      <c r="L57" s="101">
        <v>1.5802992833270288</v>
      </c>
      <c r="M57" s="101">
        <v>0.29790097625125955</v>
      </c>
      <c r="N57" s="101">
        <v>0.06710880125045672</v>
      </c>
      <c r="O57" s="101">
        <v>0.05053802692688918</v>
      </c>
      <c r="P57" s="101">
        <v>0.0453336489842066</v>
      </c>
      <c r="Q57" s="101">
        <v>0.0061517929911645685</v>
      </c>
      <c r="R57" s="101">
        <v>0.00103294508462108</v>
      </c>
      <c r="S57" s="101">
        <v>0.0006629975906853754</v>
      </c>
      <c r="T57" s="101">
        <v>0.0006670351048059886</v>
      </c>
      <c r="U57" s="101">
        <v>0.00013457217273642636</v>
      </c>
      <c r="V57" s="101">
        <v>3.83114583292687E-05</v>
      </c>
      <c r="W57" s="101">
        <v>4.1329491011823055E-05</v>
      </c>
      <c r="X57" s="101">
        <v>67.5</v>
      </c>
    </row>
    <row r="58" spans="1:24" s="101" customFormat="1" ht="12.75" hidden="1">
      <c r="A58" s="101">
        <v>3379</v>
      </c>
      <c r="B58" s="101">
        <v>115.05999755859375</v>
      </c>
      <c r="C58" s="101">
        <v>119.95999908447266</v>
      </c>
      <c r="D58" s="101">
        <v>9.29631519317627</v>
      </c>
      <c r="E58" s="101">
        <v>9.787589073181152</v>
      </c>
      <c r="F58" s="101">
        <v>29.79431039869715</v>
      </c>
      <c r="G58" s="101" t="s">
        <v>57</v>
      </c>
      <c r="H58" s="101">
        <v>28.69578768225459</v>
      </c>
      <c r="I58" s="101">
        <v>76.25578524084834</v>
      </c>
      <c r="J58" s="101" t="s">
        <v>60</v>
      </c>
      <c r="K58" s="101">
        <v>-0.3277565069438835</v>
      </c>
      <c r="L58" s="101">
        <v>0.00859940490860107</v>
      </c>
      <c r="M58" s="101">
        <v>0.07431841125479709</v>
      </c>
      <c r="N58" s="101">
        <v>-0.0006944779655454333</v>
      </c>
      <c r="O58" s="101">
        <v>-0.013689167458220918</v>
      </c>
      <c r="P58" s="101">
        <v>0.0009839288652469663</v>
      </c>
      <c r="Q58" s="101">
        <v>0.001377835769982181</v>
      </c>
      <c r="R58" s="101">
        <v>-5.578414696790517E-05</v>
      </c>
      <c r="S58" s="101">
        <v>-0.00022223447158919616</v>
      </c>
      <c r="T58" s="101">
        <v>7.00651521712014E-05</v>
      </c>
      <c r="U58" s="101">
        <v>1.9598692197082836E-05</v>
      </c>
      <c r="V58" s="101">
        <v>-4.4033975575655025E-06</v>
      </c>
      <c r="W58" s="101">
        <v>-1.5130023897472167E-05</v>
      </c>
      <c r="X58" s="101">
        <v>67.5</v>
      </c>
    </row>
    <row r="59" spans="1:24" s="101" customFormat="1" ht="12.75" hidden="1">
      <c r="A59" s="101">
        <v>3380</v>
      </c>
      <c r="B59" s="101">
        <v>192.86000061035156</v>
      </c>
      <c r="C59" s="101">
        <v>201.55999755859375</v>
      </c>
      <c r="D59" s="101">
        <v>8.825761795043945</v>
      </c>
      <c r="E59" s="101">
        <v>9.109938621520996</v>
      </c>
      <c r="F59" s="101">
        <v>34.62144942869511</v>
      </c>
      <c r="G59" s="101" t="s">
        <v>58</v>
      </c>
      <c r="H59" s="101">
        <v>-31.72006430539976</v>
      </c>
      <c r="I59" s="101">
        <v>93.6399363049518</v>
      </c>
      <c r="J59" s="101" t="s">
        <v>61</v>
      </c>
      <c r="K59" s="101">
        <v>-1.2149302661586763</v>
      </c>
      <c r="L59" s="101">
        <v>1.5802758857614512</v>
      </c>
      <c r="M59" s="101">
        <v>-0.28848182854387266</v>
      </c>
      <c r="N59" s="101">
        <v>-0.06710520773851068</v>
      </c>
      <c r="O59" s="101">
        <v>-0.04864872927388506</v>
      </c>
      <c r="P59" s="101">
        <v>0.04532297005064198</v>
      </c>
      <c r="Q59" s="101">
        <v>-0.005995508785507625</v>
      </c>
      <c r="R59" s="101">
        <v>-0.0010314376746996948</v>
      </c>
      <c r="S59" s="101">
        <v>-0.0006246420133901363</v>
      </c>
      <c r="T59" s="101">
        <v>0.0006633450877897285</v>
      </c>
      <c r="U59" s="101">
        <v>-0.000133137376191536</v>
      </c>
      <c r="V59" s="101">
        <v>-3.8057560737195424E-05</v>
      </c>
      <c r="W59" s="101">
        <v>-3.846048887050559E-05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3377</v>
      </c>
      <c r="B61" s="101">
        <v>145.1</v>
      </c>
      <c r="C61" s="101">
        <v>147.5</v>
      </c>
      <c r="D61" s="101">
        <v>9.774038934817007</v>
      </c>
      <c r="E61" s="101">
        <v>10.483717862396276</v>
      </c>
      <c r="F61" s="101">
        <v>41.65398882201134</v>
      </c>
      <c r="G61" s="101" t="s">
        <v>59</v>
      </c>
      <c r="H61" s="101">
        <v>23.926825064180818</v>
      </c>
      <c r="I61" s="101">
        <v>101.52682506418081</v>
      </c>
      <c r="J61" s="101" t="s">
        <v>73</v>
      </c>
      <c r="K61" s="101">
        <v>3.7199636322866962</v>
      </c>
      <c r="M61" s="101" t="s">
        <v>68</v>
      </c>
      <c r="N61" s="101">
        <v>2.750183325011667</v>
      </c>
      <c r="X61" s="101">
        <v>67.5</v>
      </c>
    </row>
    <row r="62" spans="1:24" s="101" customFormat="1" ht="12.75" hidden="1">
      <c r="A62" s="101">
        <v>3378</v>
      </c>
      <c r="B62" s="101">
        <v>148.52000427246094</v>
      </c>
      <c r="C62" s="101">
        <v>158.02000427246094</v>
      </c>
      <c r="D62" s="101">
        <v>9.712567329406738</v>
      </c>
      <c r="E62" s="101">
        <v>9.599664688110352</v>
      </c>
      <c r="F62" s="101">
        <v>34.07265936609874</v>
      </c>
      <c r="G62" s="101" t="s">
        <v>56</v>
      </c>
      <c r="H62" s="101">
        <v>2.565815259222177</v>
      </c>
      <c r="I62" s="101">
        <v>83.58581953168311</v>
      </c>
      <c r="J62" s="101" t="s">
        <v>62</v>
      </c>
      <c r="K62" s="101">
        <v>1.2985940182788498</v>
      </c>
      <c r="L62" s="101">
        <v>1.3897903892194718</v>
      </c>
      <c r="M62" s="101">
        <v>0.3074242352041233</v>
      </c>
      <c r="N62" s="101">
        <v>0.05691051378101619</v>
      </c>
      <c r="O62" s="101">
        <v>0.05215372602529881</v>
      </c>
      <c r="P62" s="101">
        <v>0.0398685289499031</v>
      </c>
      <c r="Q62" s="101">
        <v>0.006348423524153693</v>
      </c>
      <c r="R62" s="101">
        <v>0.0008759909871517911</v>
      </c>
      <c r="S62" s="101">
        <v>0.0006842192246443876</v>
      </c>
      <c r="T62" s="101">
        <v>0.0005866335929644355</v>
      </c>
      <c r="U62" s="101">
        <v>0.00013888711271821465</v>
      </c>
      <c r="V62" s="101">
        <v>3.249400187374976E-05</v>
      </c>
      <c r="W62" s="101">
        <v>4.2659156293438294E-05</v>
      </c>
      <c r="X62" s="101">
        <v>67.5</v>
      </c>
    </row>
    <row r="63" spans="1:24" s="101" customFormat="1" ht="12.75" hidden="1">
      <c r="A63" s="101">
        <v>3379</v>
      </c>
      <c r="B63" s="101">
        <v>123.4000015258789</v>
      </c>
      <c r="C63" s="101">
        <v>126.5999984741211</v>
      </c>
      <c r="D63" s="101">
        <v>9.180651664733887</v>
      </c>
      <c r="E63" s="101">
        <v>9.553322792053223</v>
      </c>
      <c r="F63" s="101">
        <v>28.848012284541422</v>
      </c>
      <c r="G63" s="101" t="s">
        <v>57</v>
      </c>
      <c r="H63" s="101">
        <v>18.890231750356108</v>
      </c>
      <c r="I63" s="101">
        <v>74.79023327623501</v>
      </c>
      <c r="J63" s="101" t="s">
        <v>60</v>
      </c>
      <c r="K63" s="101">
        <v>0.18872054413595055</v>
      </c>
      <c r="L63" s="101">
        <v>0.00756286298402368</v>
      </c>
      <c r="M63" s="101">
        <v>-0.048130688742197926</v>
      </c>
      <c r="N63" s="101">
        <v>-0.0005887250184494223</v>
      </c>
      <c r="O63" s="101">
        <v>0.007022009369427528</v>
      </c>
      <c r="P63" s="101">
        <v>0.0008652538583639642</v>
      </c>
      <c r="Q63" s="101">
        <v>-0.0011580717962306785</v>
      </c>
      <c r="R63" s="101">
        <v>-4.728075283343068E-05</v>
      </c>
      <c r="S63" s="101">
        <v>4.617804738380937E-05</v>
      </c>
      <c r="T63" s="101">
        <v>6.160885173554384E-05</v>
      </c>
      <c r="U63" s="101">
        <v>-3.610957039332421E-05</v>
      </c>
      <c r="V63" s="101">
        <v>-3.72823059022819E-06</v>
      </c>
      <c r="W63" s="101">
        <v>1.4741953915783845E-06</v>
      </c>
      <c r="X63" s="101">
        <v>67.5</v>
      </c>
    </row>
    <row r="64" spans="1:24" s="101" customFormat="1" ht="12.75" hidden="1">
      <c r="A64" s="101">
        <v>3380</v>
      </c>
      <c r="B64" s="101">
        <v>195.36000061035156</v>
      </c>
      <c r="C64" s="101">
        <v>200.55999755859375</v>
      </c>
      <c r="D64" s="101">
        <v>8.877801895141602</v>
      </c>
      <c r="E64" s="101">
        <v>9.113977432250977</v>
      </c>
      <c r="F64" s="101">
        <v>36.08661428332782</v>
      </c>
      <c r="G64" s="101" t="s">
        <v>58</v>
      </c>
      <c r="H64" s="101">
        <v>-30.819230365127325</v>
      </c>
      <c r="I64" s="101">
        <v>97.04077024522424</v>
      </c>
      <c r="J64" s="101" t="s">
        <v>61</v>
      </c>
      <c r="K64" s="101">
        <v>-1.2848077601457115</v>
      </c>
      <c r="L64" s="101">
        <v>1.3897698115408523</v>
      </c>
      <c r="M64" s="101">
        <v>-0.30363316220736136</v>
      </c>
      <c r="N64" s="101">
        <v>-0.0569074685930756</v>
      </c>
      <c r="O64" s="101">
        <v>-0.051678840183750276</v>
      </c>
      <c r="P64" s="101">
        <v>0.03985913868098316</v>
      </c>
      <c r="Q64" s="101">
        <v>-0.006241902831413114</v>
      </c>
      <c r="R64" s="101">
        <v>-0.0008747140904219353</v>
      </c>
      <c r="S64" s="101">
        <v>-0.0006826591648200334</v>
      </c>
      <c r="T64" s="101">
        <v>0.0005833895112034418</v>
      </c>
      <c r="U64" s="101">
        <v>-0.00013411088324670605</v>
      </c>
      <c r="V64" s="101">
        <v>-3.227941223810217E-05</v>
      </c>
      <c r="W64" s="101">
        <v>-4.2633676402762234E-05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3377</v>
      </c>
      <c r="B66" s="101">
        <v>152.3</v>
      </c>
      <c r="C66" s="101">
        <v>154.9</v>
      </c>
      <c r="D66" s="101">
        <v>9.578605176244443</v>
      </c>
      <c r="E66" s="101">
        <v>10.284437208611047</v>
      </c>
      <c r="F66" s="101">
        <v>38.907794242206975</v>
      </c>
      <c r="G66" s="101" t="s">
        <v>59</v>
      </c>
      <c r="H66" s="101">
        <v>11.997434706834113</v>
      </c>
      <c r="I66" s="101">
        <v>96.79743470683412</v>
      </c>
      <c r="J66" s="101" t="s">
        <v>73</v>
      </c>
      <c r="K66" s="101">
        <v>3.721568527150613</v>
      </c>
      <c r="M66" s="101" t="s">
        <v>68</v>
      </c>
      <c r="N66" s="101">
        <v>2.9038611701648285</v>
      </c>
      <c r="X66" s="101">
        <v>67.5</v>
      </c>
    </row>
    <row r="67" spans="1:24" s="101" customFormat="1" ht="12.75" hidden="1">
      <c r="A67" s="101">
        <v>3378</v>
      </c>
      <c r="B67" s="101">
        <v>173.55999755859375</v>
      </c>
      <c r="C67" s="101">
        <v>196.4600067138672</v>
      </c>
      <c r="D67" s="101">
        <v>9.48900318145752</v>
      </c>
      <c r="E67" s="101">
        <v>9.170269012451172</v>
      </c>
      <c r="F67" s="101">
        <v>40.04574268247135</v>
      </c>
      <c r="G67" s="101" t="s">
        <v>56</v>
      </c>
      <c r="H67" s="101">
        <v>-5.401011996840992</v>
      </c>
      <c r="I67" s="101">
        <v>100.65898556175276</v>
      </c>
      <c r="J67" s="101" t="s">
        <v>62</v>
      </c>
      <c r="K67" s="101">
        <v>1.1625439583791146</v>
      </c>
      <c r="L67" s="101">
        <v>1.5117730254456534</v>
      </c>
      <c r="M67" s="101">
        <v>0.2752173689841159</v>
      </c>
      <c r="N67" s="101">
        <v>0.06901336389596201</v>
      </c>
      <c r="O67" s="101">
        <v>0.04668984052156316</v>
      </c>
      <c r="P67" s="101">
        <v>0.04336791903833827</v>
      </c>
      <c r="Q67" s="101">
        <v>0.005683327854277471</v>
      </c>
      <c r="R67" s="101">
        <v>0.0010622306221236232</v>
      </c>
      <c r="S67" s="101">
        <v>0.0006124945684145663</v>
      </c>
      <c r="T67" s="101">
        <v>0.0006380984819363857</v>
      </c>
      <c r="U67" s="101">
        <v>0.00012428769952088303</v>
      </c>
      <c r="V67" s="101">
        <v>3.9394079625743535E-05</v>
      </c>
      <c r="W67" s="101">
        <v>3.8174847376494376E-05</v>
      </c>
      <c r="X67" s="101">
        <v>67.5</v>
      </c>
    </row>
    <row r="68" spans="1:24" s="101" customFormat="1" ht="12.75" hidden="1">
      <c r="A68" s="101">
        <v>3379</v>
      </c>
      <c r="B68" s="101">
        <v>126.18000030517578</v>
      </c>
      <c r="C68" s="101">
        <v>131.17999267578125</v>
      </c>
      <c r="D68" s="101">
        <v>9.075872421264648</v>
      </c>
      <c r="E68" s="101">
        <v>9.287866592407227</v>
      </c>
      <c r="F68" s="101">
        <v>35.90329525407383</v>
      </c>
      <c r="G68" s="101" t="s">
        <v>57</v>
      </c>
      <c r="H68" s="101">
        <v>35.487090544365685</v>
      </c>
      <c r="I68" s="101">
        <v>94.16709084954147</v>
      </c>
      <c r="J68" s="101" t="s">
        <v>60</v>
      </c>
      <c r="K68" s="101">
        <v>-0.9063014668522549</v>
      </c>
      <c r="L68" s="101">
        <v>0.008226306263794702</v>
      </c>
      <c r="M68" s="101">
        <v>0.21258210605854433</v>
      </c>
      <c r="N68" s="101">
        <v>-0.0007144690711248763</v>
      </c>
      <c r="O68" s="101">
        <v>-0.036712275864616964</v>
      </c>
      <c r="P68" s="101">
        <v>0.000941328826346548</v>
      </c>
      <c r="Q68" s="101">
        <v>0.0042935944229032805</v>
      </c>
      <c r="R68" s="101">
        <v>-5.7402673410677756E-05</v>
      </c>
      <c r="S68" s="101">
        <v>-0.000506059239434197</v>
      </c>
      <c r="T68" s="101">
        <v>6.703878417361937E-05</v>
      </c>
      <c r="U68" s="101">
        <v>8.71076273841854E-05</v>
      </c>
      <c r="V68" s="101">
        <v>-4.535787397475367E-06</v>
      </c>
      <c r="W68" s="101">
        <v>-3.223734673781393E-05</v>
      </c>
      <c r="X68" s="101">
        <v>67.5</v>
      </c>
    </row>
    <row r="69" spans="1:24" s="101" customFormat="1" ht="12.75" hidden="1">
      <c r="A69" s="101">
        <v>3380</v>
      </c>
      <c r="B69" s="101">
        <v>186.63999938964844</v>
      </c>
      <c r="C69" s="101">
        <v>181.44000244140625</v>
      </c>
      <c r="D69" s="101">
        <v>8.659379959106445</v>
      </c>
      <c r="E69" s="101">
        <v>9.10628604888916</v>
      </c>
      <c r="F69" s="101">
        <v>34.36853127418728</v>
      </c>
      <c r="G69" s="101" t="s">
        <v>58</v>
      </c>
      <c r="H69" s="101">
        <v>-24.422752884752143</v>
      </c>
      <c r="I69" s="101">
        <v>94.7172465048963</v>
      </c>
      <c r="J69" s="101" t="s">
        <v>61</v>
      </c>
      <c r="K69" s="101">
        <v>-0.7280975939702259</v>
      </c>
      <c r="L69" s="101">
        <v>1.5117506435753083</v>
      </c>
      <c r="M69" s="101">
        <v>-0.1747954472354838</v>
      </c>
      <c r="N69" s="101">
        <v>-0.06900966548377756</v>
      </c>
      <c r="O69" s="101">
        <v>-0.02884701039569375</v>
      </c>
      <c r="P69" s="101">
        <v>0.04335770175824074</v>
      </c>
      <c r="Q69" s="101">
        <v>-0.003723608791323278</v>
      </c>
      <c r="R69" s="101">
        <v>-0.0010606784751575034</v>
      </c>
      <c r="S69" s="101">
        <v>-0.00034504150840243536</v>
      </c>
      <c r="T69" s="101">
        <v>0.0006345671548906726</v>
      </c>
      <c r="U69" s="101">
        <v>-8.865491246226132E-05</v>
      </c>
      <c r="V69" s="101">
        <v>-3.913208584070526E-05</v>
      </c>
      <c r="W69" s="101">
        <v>-2.044681998562605E-05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3377</v>
      </c>
      <c r="B71" s="101">
        <v>146.48</v>
      </c>
      <c r="C71" s="101">
        <v>170.88</v>
      </c>
      <c r="D71" s="101">
        <v>9.771501115917513</v>
      </c>
      <c r="E71" s="101">
        <v>10.158041463894225</v>
      </c>
      <c r="F71" s="101">
        <v>37.6509331389934</v>
      </c>
      <c r="G71" s="101" t="s">
        <v>59</v>
      </c>
      <c r="H71" s="101">
        <v>12.818986963228625</v>
      </c>
      <c r="I71" s="101">
        <v>91.79898696322861</v>
      </c>
      <c r="J71" s="101" t="s">
        <v>73</v>
      </c>
      <c r="K71" s="101">
        <v>0.7475267970221936</v>
      </c>
      <c r="M71" s="101" t="s">
        <v>68</v>
      </c>
      <c r="N71" s="101">
        <v>0.6581577731821587</v>
      </c>
      <c r="X71" s="101">
        <v>67.5</v>
      </c>
    </row>
    <row r="72" spans="1:24" s="101" customFormat="1" ht="12.75" hidden="1">
      <c r="A72" s="101">
        <v>3378</v>
      </c>
      <c r="B72" s="101">
        <v>179.3000030517578</v>
      </c>
      <c r="C72" s="101">
        <v>188</v>
      </c>
      <c r="D72" s="101">
        <v>9.534333229064941</v>
      </c>
      <c r="E72" s="101">
        <v>9.323898315429688</v>
      </c>
      <c r="F72" s="101">
        <v>44.36669233103599</v>
      </c>
      <c r="G72" s="101" t="s">
        <v>56</v>
      </c>
      <c r="H72" s="101">
        <v>-0.7833788521829916</v>
      </c>
      <c r="I72" s="101">
        <v>111.01662419957482</v>
      </c>
      <c r="J72" s="101" t="s">
        <v>62</v>
      </c>
      <c r="K72" s="101">
        <v>0.35389933767772047</v>
      </c>
      <c r="L72" s="101">
        <v>0.776436477595958</v>
      </c>
      <c r="M72" s="101">
        <v>0.08378137068126086</v>
      </c>
      <c r="N72" s="101">
        <v>0.10819009921706511</v>
      </c>
      <c r="O72" s="101">
        <v>0.014213241535051132</v>
      </c>
      <c r="P72" s="101">
        <v>0.022273437376895883</v>
      </c>
      <c r="Q72" s="101">
        <v>0.0017301587764485937</v>
      </c>
      <c r="R72" s="101">
        <v>0.0016652902273595613</v>
      </c>
      <c r="S72" s="101">
        <v>0.00018642914529526033</v>
      </c>
      <c r="T72" s="101">
        <v>0.00032772252592288274</v>
      </c>
      <c r="U72" s="101">
        <v>3.78271628710986E-05</v>
      </c>
      <c r="V72" s="101">
        <v>6.178943356702447E-05</v>
      </c>
      <c r="W72" s="101">
        <v>1.1612866196349673E-05</v>
      </c>
      <c r="X72" s="101">
        <v>67.5</v>
      </c>
    </row>
    <row r="73" spans="1:24" s="101" customFormat="1" ht="12.75" hidden="1">
      <c r="A73" s="101">
        <v>3379</v>
      </c>
      <c r="B73" s="101">
        <v>146.75999450683594</v>
      </c>
      <c r="C73" s="101">
        <v>149.9600067138672</v>
      </c>
      <c r="D73" s="101">
        <v>9.260087966918945</v>
      </c>
      <c r="E73" s="101">
        <v>9.537088394165039</v>
      </c>
      <c r="F73" s="101">
        <v>38.92058181810696</v>
      </c>
      <c r="G73" s="101" t="s">
        <v>57</v>
      </c>
      <c r="H73" s="101">
        <v>20.876583458253435</v>
      </c>
      <c r="I73" s="101">
        <v>100.13657796508937</v>
      </c>
      <c r="J73" s="101" t="s">
        <v>60</v>
      </c>
      <c r="K73" s="101">
        <v>-0.31057462481151565</v>
      </c>
      <c r="L73" s="101">
        <v>0.004225703754488718</v>
      </c>
      <c r="M73" s="101">
        <v>0.07306350430924863</v>
      </c>
      <c r="N73" s="101">
        <v>-0.0011192213887917012</v>
      </c>
      <c r="O73" s="101">
        <v>-0.012546189331064404</v>
      </c>
      <c r="P73" s="101">
        <v>0.0004834549032477204</v>
      </c>
      <c r="Q73" s="101">
        <v>0.0014860425374142521</v>
      </c>
      <c r="R73" s="101">
        <v>-8.995472364973471E-05</v>
      </c>
      <c r="S73" s="101">
        <v>-0.00017010405950571312</v>
      </c>
      <c r="T73" s="101">
        <v>3.44248775422634E-05</v>
      </c>
      <c r="U73" s="101">
        <v>3.083285506254043E-05</v>
      </c>
      <c r="V73" s="101">
        <v>-7.099414081460896E-06</v>
      </c>
      <c r="W73" s="101">
        <v>-1.0749282825372437E-05</v>
      </c>
      <c r="X73" s="101">
        <v>67.5</v>
      </c>
    </row>
    <row r="74" spans="1:24" s="101" customFormat="1" ht="12.75" hidden="1">
      <c r="A74" s="101">
        <v>3380</v>
      </c>
      <c r="B74" s="101">
        <v>167.77999877929688</v>
      </c>
      <c r="C74" s="101">
        <v>178.3800048828125</v>
      </c>
      <c r="D74" s="101">
        <v>8.80443286895752</v>
      </c>
      <c r="E74" s="101">
        <v>9.15975570678711</v>
      </c>
      <c r="F74" s="101">
        <v>35.096172976324944</v>
      </c>
      <c r="G74" s="101" t="s">
        <v>58</v>
      </c>
      <c r="H74" s="101">
        <v>-5.226105808716511</v>
      </c>
      <c r="I74" s="101">
        <v>95.05389297058036</v>
      </c>
      <c r="J74" s="101" t="s">
        <v>61</v>
      </c>
      <c r="K74" s="101">
        <v>-0.1696706917293482</v>
      </c>
      <c r="L74" s="101">
        <v>0.7764249784553546</v>
      </c>
      <c r="M74" s="101">
        <v>-0.04100051720750904</v>
      </c>
      <c r="N74" s="101">
        <v>-0.10818430991637033</v>
      </c>
      <c r="O74" s="101">
        <v>-0.0066790244948486555</v>
      </c>
      <c r="P74" s="101">
        <v>0.022268189956505854</v>
      </c>
      <c r="Q74" s="101">
        <v>-0.0008860739070289262</v>
      </c>
      <c r="R74" s="101">
        <v>-0.0016628588902947716</v>
      </c>
      <c r="S74" s="101">
        <v>-7.629177645852857E-05</v>
      </c>
      <c r="T74" s="101">
        <v>0.0003259094687232556</v>
      </c>
      <c r="U74" s="101">
        <v>-2.191413469815761E-05</v>
      </c>
      <c r="V74" s="101">
        <v>-6.138022825172358E-05</v>
      </c>
      <c r="W74" s="101">
        <v>-4.394494286544707E-06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3377</v>
      </c>
      <c r="B76" s="101">
        <v>157.14</v>
      </c>
      <c r="C76" s="101">
        <v>159.34</v>
      </c>
      <c r="D76" s="101">
        <v>9.684533742125794</v>
      </c>
      <c r="E76" s="101">
        <v>9.96481135422858</v>
      </c>
      <c r="F76" s="101">
        <v>41.29735610432382</v>
      </c>
      <c r="G76" s="101" t="s">
        <v>59</v>
      </c>
      <c r="H76" s="101">
        <v>11.999200253366979</v>
      </c>
      <c r="I76" s="101">
        <v>101.63920025336697</v>
      </c>
      <c r="J76" s="101" t="s">
        <v>73</v>
      </c>
      <c r="K76" s="101">
        <v>1.127988524147917</v>
      </c>
      <c r="M76" s="101" t="s">
        <v>68</v>
      </c>
      <c r="N76" s="101">
        <v>0.9906799136636162</v>
      </c>
      <c r="X76" s="101">
        <v>67.5</v>
      </c>
    </row>
    <row r="77" spans="1:24" s="101" customFormat="1" ht="12.75" hidden="1">
      <c r="A77" s="101">
        <v>3378</v>
      </c>
      <c r="B77" s="101">
        <v>176.5</v>
      </c>
      <c r="C77" s="101">
        <v>185.5</v>
      </c>
      <c r="D77" s="101">
        <v>9.355799674987793</v>
      </c>
      <c r="E77" s="101">
        <v>9.255250930786133</v>
      </c>
      <c r="F77" s="101">
        <v>40.64062169273113</v>
      </c>
      <c r="G77" s="101" t="s">
        <v>56</v>
      </c>
      <c r="H77" s="101">
        <v>-5.378530553507218</v>
      </c>
      <c r="I77" s="101">
        <v>103.62146944649278</v>
      </c>
      <c r="J77" s="101" t="s">
        <v>62</v>
      </c>
      <c r="K77" s="101">
        <v>0.40897405542759074</v>
      </c>
      <c r="L77" s="101">
        <v>0.9732873182699106</v>
      </c>
      <c r="M77" s="101">
        <v>0.09681945907387658</v>
      </c>
      <c r="N77" s="101">
        <v>0.0548841197720252</v>
      </c>
      <c r="O77" s="101">
        <v>0.016425116060181006</v>
      </c>
      <c r="P77" s="101">
        <v>0.027920496162296752</v>
      </c>
      <c r="Q77" s="101">
        <v>0.0019993834497297335</v>
      </c>
      <c r="R77" s="101">
        <v>0.0008447654565848769</v>
      </c>
      <c r="S77" s="101">
        <v>0.00021544802871430855</v>
      </c>
      <c r="T77" s="101">
        <v>0.0004108203969828011</v>
      </c>
      <c r="U77" s="101">
        <v>4.3722551214510335E-05</v>
      </c>
      <c r="V77" s="101">
        <v>3.133687638716027E-05</v>
      </c>
      <c r="W77" s="101">
        <v>1.3422990190969319E-05</v>
      </c>
      <c r="X77" s="101">
        <v>67.5</v>
      </c>
    </row>
    <row r="78" spans="1:24" s="101" customFormat="1" ht="12.75" hidden="1">
      <c r="A78" s="101">
        <v>3379</v>
      </c>
      <c r="B78" s="101">
        <v>144.82000732421875</v>
      </c>
      <c r="C78" s="101">
        <v>156.72000122070312</v>
      </c>
      <c r="D78" s="101">
        <v>9.32137393951416</v>
      </c>
      <c r="E78" s="101">
        <v>9.463375091552734</v>
      </c>
      <c r="F78" s="101">
        <v>38.04371480785499</v>
      </c>
      <c r="G78" s="101" t="s">
        <v>57</v>
      </c>
      <c r="H78" s="101">
        <v>19.909068148827046</v>
      </c>
      <c r="I78" s="101">
        <v>97.2290754730458</v>
      </c>
      <c r="J78" s="101" t="s">
        <v>60</v>
      </c>
      <c r="K78" s="101">
        <v>-0.30529146727760237</v>
      </c>
      <c r="L78" s="101">
        <v>0.005296231224661917</v>
      </c>
      <c r="M78" s="101">
        <v>0.07153705485576572</v>
      </c>
      <c r="N78" s="101">
        <v>-0.0005680013818585033</v>
      </c>
      <c r="O78" s="101">
        <v>-0.012378444338659478</v>
      </c>
      <c r="P78" s="101">
        <v>0.0006059834901831687</v>
      </c>
      <c r="Q78" s="101">
        <v>0.0014413894113705123</v>
      </c>
      <c r="R78" s="101">
        <v>-4.563647790711798E-05</v>
      </c>
      <c r="S78" s="101">
        <v>-0.0001715606261971964</v>
      </c>
      <c r="T78" s="101">
        <v>4.315341285634837E-05</v>
      </c>
      <c r="U78" s="101">
        <v>2.8993858451590668E-05</v>
      </c>
      <c r="V78" s="101">
        <v>-3.602332471153812E-06</v>
      </c>
      <c r="W78" s="101">
        <v>-1.0952085084983709E-05</v>
      </c>
      <c r="X78" s="101">
        <v>67.5</v>
      </c>
    </row>
    <row r="79" spans="1:24" s="101" customFormat="1" ht="12.75" hidden="1">
      <c r="A79" s="101">
        <v>3380</v>
      </c>
      <c r="B79" s="101">
        <v>187.63999938964844</v>
      </c>
      <c r="C79" s="101">
        <v>189.63999938964844</v>
      </c>
      <c r="D79" s="101">
        <v>8.951889991760254</v>
      </c>
      <c r="E79" s="101">
        <v>8.949185371398926</v>
      </c>
      <c r="F79" s="101">
        <v>40.38099787097786</v>
      </c>
      <c r="G79" s="101" t="s">
        <v>58</v>
      </c>
      <c r="H79" s="101">
        <v>-12.484704374637104</v>
      </c>
      <c r="I79" s="101">
        <v>107.65529501501133</v>
      </c>
      <c r="J79" s="101" t="s">
        <v>61</v>
      </c>
      <c r="K79" s="101">
        <v>-0.2721339707210011</v>
      </c>
      <c r="L79" s="101">
        <v>0.9732729082019334</v>
      </c>
      <c r="M79" s="101">
        <v>-0.06524153154181184</v>
      </c>
      <c r="N79" s="101">
        <v>-0.0548811805410581</v>
      </c>
      <c r="O79" s="101">
        <v>-0.010796228663062171</v>
      </c>
      <c r="P79" s="101">
        <v>0.027913919286951683</v>
      </c>
      <c r="Q79" s="101">
        <v>-0.0013856156551663732</v>
      </c>
      <c r="R79" s="101">
        <v>-0.0008435318538877407</v>
      </c>
      <c r="S79" s="101">
        <v>-0.00013032576343803773</v>
      </c>
      <c r="T79" s="101">
        <v>0.0004085476490398101</v>
      </c>
      <c r="U79" s="101">
        <v>-3.272640610874655E-05</v>
      </c>
      <c r="V79" s="101">
        <v>-3.11291346245191E-05</v>
      </c>
      <c r="W79" s="101">
        <v>-7.76070215625725E-06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3377</v>
      </c>
      <c r="B81" s="101">
        <v>170.16</v>
      </c>
      <c r="C81" s="101">
        <v>160.36</v>
      </c>
      <c r="D81" s="101">
        <v>9.547333571232935</v>
      </c>
      <c r="E81" s="101">
        <v>10.28592975410571</v>
      </c>
      <c r="F81" s="101">
        <v>42.13571851292737</v>
      </c>
      <c r="G81" s="101" t="s">
        <v>59</v>
      </c>
      <c r="H81" s="101">
        <v>2.5902616897135715</v>
      </c>
      <c r="I81" s="101">
        <v>105.25026168971357</v>
      </c>
      <c r="J81" s="101" t="s">
        <v>73</v>
      </c>
      <c r="K81" s="101">
        <v>0.7010721043786973</v>
      </c>
      <c r="M81" s="101" t="s">
        <v>68</v>
      </c>
      <c r="N81" s="101">
        <v>0.5493471842530145</v>
      </c>
      <c r="X81" s="101">
        <v>67.5</v>
      </c>
    </row>
    <row r="82" spans="1:24" s="101" customFormat="1" ht="12.75" hidden="1">
      <c r="A82" s="101">
        <v>3378</v>
      </c>
      <c r="B82" s="101">
        <v>184.25999450683594</v>
      </c>
      <c r="C82" s="101">
        <v>181.36000061035156</v>
      </c>
      <c r="D82" s="101">
        <v>9.118756294250488</v>
      </c>
      <c r="E82" s="101">
        <v>9.417020797729492</v>
      </c>
      <c r="F82" s="101">
        <v>42.48133256143142</v>
      </c>
      <c r="G82" s="101" t="s">
        <v>56</v>
      </c>
      <c r="H82" s="101">
        <v>-5.593452734780996</v>
      </c>
      <c r="I82" s="101">
        <v>111.16654177205494</v>
      </c>
      <c r="J82" s="101" t="s">
        <v>62</v>
      </c>
      <c r="K82" s="101">
        <v>0.5023549891280508</v>
      </c>
      <c r="L82" s="101">
        <v>0.6567637791360645</v>
      </c>
      <c r="M82" s="101">
        <v>0.11892589871420903</v>
      </c>
      <c r="N82" s="101">
        <v>0.049606029255163955</v>
      </c>
      <c r="O82" s="101">
        <v>0.02017551750646492</v>
      </c>
      <c r="P82" s="101">
        <v>0.01884048083100732</v>
      </c>
      <c r="Q82" s="101">
        <v>0.0024558119793067564</v>
      </c>
      <c r="R82" s="101">
        <v>0.0007635855964304545</v>
      </c>
      <c r="S82" s="101">
        <v>0.00026467852331522456</v>
      </c>
      <c r="T82" s="101">
        <v>0.0002772227748951063</v>
      </c>
      <c r="U82" s="101">
        <v>5.371405925574465E-05</v>
      </c>
      <c r="V82" s="101">
        <v>2.8347216751308957E-05</v>
      </c>
      <c r="W82" s="101">
        <v>1.65024533538612E-05</v>
      </c>
      <c r="X82" s="101">
        <v>67.5</v>
      </c>
    </row>
    <row r="83" spans="1:24" s="101" customFormat="1" ht="12.75" hidden="1">
      <c r="A83" s="101">
        <v>3379</v>
      </c>
      <c r="B83" s="101">
        <v>167.8000030517578</v>
      </c>
      <c r="C83" s="101">
        <v>145.5</v>
      </c>
      <c r="D83" s="101">
        <v>9.224529266357422</v>
      </c>
      <c r="E83" s="101">
        <v>9.348536491394043</v>
      </c>
      <c r="F83" s="101">
        <v>41.83887518452632</v>
      </c>
      <c r="G83" s="101" t="s">
        <v>57</v>
      </c>
      <c r="H83" s="101">
        <v>7.855266577174035</v>
      </c>
      <c r="I83" s="101">
        <v>108.15526962893185</v>
      </c>
      <c r="J83" s="101" t="s">
        <v>60</v>
      </c>
      <c r="K83" s="101">
        <v>-0.20429055190276035</v>
      </c>
      <c r="L83" s="101">
        <v>0.0035730166949050667</v>
      </c>
      <c r="M83" s="101">
        <v>0.04712500998985841</v>
      </c>
      <c r="N83" s="101">
        <v>0.0005127752915155681</v>
      </c>
      <c r="O83" s="101">
        <v>-0.008403133102191401</v>
      </c>
      <c r="P83" s="101">
        <v>0.00040889126396228577</v>
      </c>
      <c r="Q83" s="101">
        <v>0.0009136196529179296</v>
      </c>
      <c r="R83" s="101">
        <v>4.123900458511003E-05</v>
      </c>
      <c r="S83" s="101">
        <v>-0.00012623706586845163</v>
      </c>
      <c r="T83" s="101">
        <v>2.9122441316374754E-05</v>
      </c>
      <c r="U83" s="101">
        <v>1.595495419433108E-05</v>
      </c>
      <c r="V83" s="101">
        <v>3.252552229329086E-06</v>
      </c>
      <c r="W83" s="101">
        <v>-8.34532612033002E-06</v>
      </c>
      <c r="X83" s="101">
        <v>67.5</v>
      </c>
    </row>
    <row r="84" spans="1:24" s="101" customFormat="1" ht="12.75" hidden="1">
      <c r="A84" s="101">
        <v>3380</v>
      </c>
      <c r="B84" s="101">
        <v>185.83999633789062</v>
      </c>
      <c r="C84" s="101">
        <v>179.44000244140625</v>
      </c>
      <c r="D84" s="101">
        <v>8.876843452453613</v>
      </c>
      <c r="E84" s="101">
        <v>9.192983627319336</v>
      </c>
      <c r="F84" s="101">
        <v>37.493135873090196</v>
      </c>
      <c r="G84" s="101" t="s">
        <v>58</v>
      </c>
      <c r="H84" s="101">
        <v>-17.54626259359756</v>
      </c>
      <c r="I84" s="101">
        <v>100.79373374429306</v>
      </c>
      <c r="J84" s="101" t="s">
        <v>61</v>
      </c>
      <c r="K84" s="101">
        <v>-0.45893998028621297</v>
      </c>
      <c r="L84" s="101">
        <v>0.6567540598555773</v>
      </c>
      <c r="M84" s="101">
        <v>-0.10919067184717772</v>
      </c>
      <c r="N84" s="101">
        <v>0.04960337891680962</v>
      </c>
      <c r="O84" s="101">
        <v>-0.018342269781042028</v>
      </c>
      <c r="P84" s="101">
        <v>0.018836043264916592</v>
      </c>
      <c r="Q84" s="101">
        <v>-0.002279541973184238</v>
      </c>
      <c r="R84" s="101">
        <v>0.000762471184751845</v>
      </c>
      <c r="S84" s="101">
        <v>-0.0002326347435471582</v>
      </c>
      <c r="T84" s="101">
        <v>0.00027568886508583744</v>
      </c>
      <c r="U84" s="101">
        <v>-5.128976114573399E-05</v>
      </c>
      <c r="V84" s="101">
        <v>2.8160000027364658E-05</v>
      </c>
      <c r="W84" s="101">
        <v>-1.42368008569939E-05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28.848012284541422</v>
      </c>
      <c r="G85" s="102"/>
      <c r="H85" s="102"/>
      <c r="I85" s="115"/>
      <c r="J85" s="115" t="s">
        <v>158</v>
      </c>
      <c r="K85" s="102">
        <f>AVERAGE(K83,K78,K73,K68,K63,K58)</f>
        <v>-0.31091567894201105</v>
      </c>
      <c r="L85" s="102">
        <f>AVERAGE(L83,L78,L73,L68,L63,L58)</f>
        <v>0.006247254305079192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44.36669233103599</v>
      </c>
      <c r="G86" s="102"/>
      <c r="H86" s="102"/>
      <c r="I86" s="115"/>
      <c r="J86" s="115" t="s">
        <v>159</v>
      </c>
      <c r="K86" s="102">
        <f>AVERAGE(K84,K79,K74,K69,K64,K59)</f>
        <v>-0.6880967105018626</v>
      </c>
      <c r="L86" s="102">
        <f>AVERAGE(L84,L79,L74,L69,L64,L59)</f>
        <v>1.148041381231746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0.1943222993387569</v>
      </c>
      <c r="L87" s="102">
        <f>ABS(L85/$H$33)</f>
        <v>0.017353484180775532</v>
      </c>
      <c r="M87" s="115" t="s">
        <v>111</v>
      </c>
      <c r="N87" s="102">
        <f>K87+L87+L88+K88</f>
        <v>1.3201656868472502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0.3909640400578765</v>
      </c>
      <c r="L88" s="102">
        <f>ABS(L86/$H$34)</f>
        <v>0.7175258632698412</v>
      </c>
      <c r="M88" s="102"/>
      <c r="N88" s="102"/>
    </row>
    <row r="89" s="101" customFormat="1" ht="12.75"/>
    <row r="90" s="122" customFormat="1" ht="12.75" hidden="1">
      <c r="A90" s="122" t="s">
        <v>117</v>
      </c>
    </row>
    <row r="91" spans="1:24" s="122" customFormat="1" ht="12.75" hidden="1">
      <c r="A91" s="122">
        <v>3377</v>
      </c>
      <c r="B91" s="122">
        <v>152.74</v>
      </c>
      <c r="C91" s="122">
        <v>156.94</v>
      </c>
      <c r="D91" s="122">
        <v>9.79989175545393</v>
      </c>
      <c r="E91" s="122">
        <v>10.313834080130198</v>
      </c>
      <c r="F91" s="122">
        <v>28.314820624155324</v>
      </c>
      <c r="G91" s="122" t="s">
        <v>59</v>
      </c>
      <c r="H91" s="122">
        <v>-16.385859027947163</v>
      </c>
      <c r="I91" s="122">
        <v>68.85414097205285</v>
      </c>
      <c r="J91" s="122" t="s">
        <v>73</v>
      </c>
      <c r="K91" s="122">
        <v>4.562853199180109</v>
      </c>
      <c r="M91" s="122" t="s">
        <v>68</v>
      </c>
      <c r="N91" s="122">
        <v>3.0469083931957233</v>
      </c>
      <c r="X91" s="122">
        <v>67.5</v>
      </c>
    </row>
    <row r="92" spans="1:24" s="122" customFormat="1" ht="12.75" hidden="1">
      <c r="A92" s="122">
        <v>3378</v>
      </c>
      <c r="B92" s="122">
        <v>166.3800048828125</v>
      </c>
      <c r="C92" s="122">
        <v>169.0800018310547</v>
      </c>
      <c r="D92" s="122">
        <v>9.35267448425293</v>
      </c>
      <c r="E92" s="122">
        <v>9.748438835144043</v>
      </c>
      <c r="F92" s="122">
        <v>38.745466241654015</v>
      </c>
      <c r="G92" s="122" t="s">
        <v>56</v>
      </c>
      <c r="H92" s="122">
        <v>-0.09953068926924402</v>
      </c>
      <c r="I92" s="122">
        <v>98.78047419354326</v>
      </c>
      <c r="J92" s="122" t="s">
        <v>62</v>
      </c>
      <c r="K92" s="122">
        <v>1.672184942383779</v>
      </c>
      <c r="L92" s="122">
        <v>1.2642185907066594</v>
      </c>
      <c r="M92" s="122">
        <v>0.39586676673397125</v>
      </c>
      <c r="N92" s="122">
        <v>0.0761368845225272</v>
      </c>
      <c r="O92" s="122">
        <v>0.06715808127807443</v>
      </c>
      <c r="P92" s="122">
        <v>0.036266318930425326</v>
      </c>
      <c r="Q92" s="122">
        <v>0.008174669070990927</v>
      </c>
      <c r="R92" s="122">
        <v>0.001171932176771914</v>
      </c>
      <c r="S92" s="122">
        <v>0.0008810770958991855</v>
      </c>
      <c r="T92" s="122">
        <v>0.0005336431303732263</v>
      </c>
      <c r="U92" s="122">
        <v>0.00017881649000950575</v>
      </c>
      <c r="V92" s="122">
        <v>4.350423691781863E-05</v>
      </c>
      <c r="W92" s="122">
        <v>5.494152983408273E-05</v>
      </c>
      <c r="X92" s="122">
        <v>67.5</v>
      </c>
    </row>
    <row r="93" spans="1:24" s="122" customFormat="1" ht="12.75" hidden="1">
      <c r="A93" s="122">
        <v>3380</v>
      </c>
      <c r="B93" s="122">
        <v>192.86000061035156</v>
      </c>
      <c r="C93" s="122">
        <v>201.55999755859375</v>
      </c>
      <c r="D93" s="122">
        <v>8.825761795043945</v>
      </c>
      <c r="E93" s="122">
        <v>9.109938621520996</v>
      </c>
      <c r="F93" s="122">
        <v>44.05809892211041</v>
      </c>
      <c r="G93" s="122" t="s">
        <v>57</v>
      </c>
      <c r="H93" s="122">
        <v>-6.196948662437208</v>
      </c>
      <c r="I93" s="122">
        <v>119.16305194791435</v>
      </c>
      <c r="J93" s="122" t="s">
        <v>60</v>
      </c>
      <c r="K93" s="122">
        <v>-0.385558975449967</v>
      </c>
      <c r="L93" s="122">
        <v>-0.006878375854682308</v>
      </c>
      <c r="M93" s="122">
        <v>0.09564798188806715</v>
      </c>
      <c r="N93" s="122">
        <v>-0.0007873785064653481</v>
      </c>
      <c r="O93" s="122">
        <v>-0.014778689362416464</v>
      </c>
      <c r="P93" s="122">
        <v>-0.0007870174746150392</v>
      </c>
      <c r="Q93" s="122">
        <v>0.0021826112708834295</v>
      </c>
      <c r="R93" s="122">
        <v>-6.334316496624029E-05</v>
      </c>
      <c r="S93" s="122">
        <v>-0.00013542853503213824</v>
      </c>
      <c r="T93" s="122">
        <v>-5.6042287777023446E-05</v>
      </c>
      <c r="U93" s="122">
        <v>6.126716793453013E-05</v>
      </c>
      <c r="V93" s="122">
        <v>-5.001451812605977E-06</v>
      </c>
      <c r="W93" s="122">
        <v>-6.641359818063704E-06</v>
      </c>
      <c r="X93" s="122">
        <v>67.5</v>
      </c>
    </row>
    <row r="94" spans="1:24" s="122" customFormat="1" ht="12.75" hidden="1">
      <c r="A94" s="122">
        <v>3379</v>
      </c>
      <c r="B94" s="122">
        <v>115.05999755859375</v>
      </c>
      <c r="C94" s="122">
        <v>119.95999908447266</v>
      </c>
      <c r="D94" s="122">
        <v>9.29631519317627</v>
      </c>
      <c r="E94" s="122">
        <v>9.787589073181152</v>
      </c>
      <c r="F94" s="122">
        <v>35.05722534349638</v>
      </c>
      <c r="G94" s="122" t="s">
        <v>58</v>
      </c>
      <c r="H94" s="122">
        <v>42.165732326081965</v>
      </c>
      <c r="I94" s="122">
        <v>89.72572988467572</v>
      </c>
      <c r="J94" s="122" t="s">
        <v>61</v>
      </c>
      <c r="K94" s="122">
        <v>1.6271283778439285</v>
      </c>
      <c r="L94" s="122">
        <v>-1.264199878592754</v>
      </c>
      <c r="M94" s="122">
        <v>0.38413794470886153</v>
      </c>
      <c r="N94" s="122">
        <v>-0.07613281303015276</v>
      </c>
      <c r="O94" s="122">
        <v>0.06551181742007811</v>
      </c>
      <c r="P94" s="122">
        <v>-0.03625777836903382</v>
      </c>
      <c r="Q94" s="122">
        <v>0.007877907238628055</v>
      </c>
      <c r="R94" s="122">
        <v>-0.001170219069407697</v>
      </c>
      <c r="S94" s="122">
        <v>0.0008706066625159673</v>
      </c>
      <c r="T94" s="122">
        <v>-0.0005306922390380828</v>
      </c>
      <c r="U94" s="122">
        <v>0.00016799306900167565</v>
      </c>
      <c r="V94" s="122">
        <v>-4.321578542116149E-05</v>
      </c>
      <c r="W94" s="122">
        <v>5.453864721714696E-05</v>
      </c>
      <c r="X94" s="122">
        <v>67.5</v>
      </c>
    </row>
    <row r="95" s="122" customFormat="1" ht="12.75" hidden="1">
      <c r="A95" s="122" t="s">
        <v>123</v>
      </c>
    </row>
    <row r="96" spans="1:24" s="122" customFormat="1" ht="12.75" hidden="1">
      <c r="A96" s="122">
        <v>3377</v>
      </c>
      <c r="B96" s="122">
        <v>145.1</v>
      </c>
      <c r="C96" s="122">
        <v>147.5</v>
      </c>
      <c r="D96" s="122">
        <v>9.774038934817007</v>
      </c>
      <c r="E96" s="122">
        <v>10.483717862396276</v>
      </c>
      <c r="F96" s="122">
        <v>27.732994427730503</v>
      </c>
      <c r="G96" s="122" t="s">
        <v>59</v>
      </c>
      <c r="H96" s="122">
        <v>-10.004003712551594</v>
      </c>
      <c r="I96" s="122">
        <v>67.5959962874484</v>
      </c>
      <c r="J96" s="122" t="s">
        <v>73</v>
      </c>
      <c r="K96" s="122">
        <v>3.6225303193231735</v>
      </c>
      <c r="M96" s="122" t="s">
        <v>68</v>
      </c>
      <c r="N96" s="122">
        <v>2.5655879059825963</v>
      </c>
      <c r="X96" s="122">
        <v>67.5</v>
      </c>
    </row>
    <row r="97" spans="1:24" s="122" customFormat="1" ht="12.75" hidden="1">
      <c r="A97" s="122">
        <v>3378</v>
      </c>
      <c r="B97" s="122">
        <v>148.52000427246094</v>
      </c>
      <c r="C97" s="122">
        <v>158.02000427246094</v>
      </c>
      <c r="D97" s="122">
        <v>9.712567329406738</v>
      </c>
      <c r="E97" s="122">
        <v>9.599664688110352</v>
      </c>
      <c r="F97" s="122">
        <v>34.07265936609874</v>
      </c>
      <c r="G97" s="122" t="s">
        <v>56</v>
      </c>
      <c r="H97" s="122">
        <v>2.565815259222177</v>
      </c>
      <c r="I97" s="122">
        <v>83.58581953168311</v>
      </c>
      <c r="J97" s="122" t="s">
        <v>62</v>
      </c>
      <c r="K97" s="122">
        <v>1.3761050257490226</v>
      </c>
      <c r="L97" s="122">
        <v>1.2705260125660864</v>
      </c>
      <c r="M97" s="122">
        <v>0.32577438556974225</v>
      </c>
      <c r="N97" s="122">
        <v>0.06379717178749729</v>
      </c>
      <c r="O97" s="122">
        <v>0.055266942419716185</v>
      </c>
      <c r="P97" s="122">
        <v>0.03644729874132402</v>
      </c>
      <c r="Q97" s="122">
        <v>0.006727272093334022</v>
      </c>
      <c r="R97" s="122">
        <v>0.0009820156915603658</v>
      </c>
      <c r="S97" s="122">
        <v>0.0007250604161362863</v>
      </c>
      <c r="T97" s="122">
        <v>0.0005362916215082049</v>
      </c>
      <c r="U97" s="122">
        <v>0.00014715187345230255</v>
      </c>
      <c r="V97" s="122">
        <v>3.646164038466594E-05</v>
      </c>
      <c r="W97" s="122">
        <v>4.520966183686842E-05</v>
      </c>
      <c r="X97" s="122">
        <v>67.5</v>
      </c>
    </row>
    <row r="98" spans="1:24" s="122" customFormat="1" ht="12.75" hidden="1">
      <c r="A98" s="122">
        <v>3380</v>
      </c>
      <c r="B98" s="122">
        <v>195.36000061035156</v>
      </c>
      <c r="C98" s="122">
        <v>200.55999755859375</v>
      </c>
      <c r="D98" s="122">
        <v>8.877801895141602</v>
      </c>
      <c r="E98" s="122">
        <v>9.113977432250977</v>
      </c>
      <c r="F98" s="122">
        <v>42.22259320877343</v>
      </c>
      <c r="G98" s="122" t="s">
        <v>57</v>
      </c>
      <c r="H98" s="122">
        <v>-14.318925945912198</v>
      </c>
      <c r="I98" s="122">
        <v>113.54107466443936</v>
      </c>
      <c r="J98" s="122" t="s">
        <v>60</v>
      </c>
      <c r="K98" s="122">
        <v>0.17127489819336758</v>
      </c>
      <c r="L98" s="122">
        <v>-0.006912635708089734</v>
      </c>
      <c r="M98" s="122">
        <v>-0.036870594397001535</v>
      </c>
      <c r="N98" s="122">
        <v>-0.0006594937601340856</v>
      </c>
      <c r="O98" s="122">
        <v>0.00747004560795951</v>
      </c>
      <c r="P98" s="122">
        <v>-0.0007910176023646086</v>
      </c>
      <c r="Q98" s="122">
        <v>-0.0005857085837347925</v>
      </c>
      <c r="R98" s="122">
        <v>-5.305418824411498E-05</v>
      </c>
      <c r="S98" s="122">
        <v>0.0001462734104291118</v>
      </c>
      <c r="T98" s="122">
        <v>-5.633301198099136E-05</v>
      </c>
      <c r="U98" s="122">
        <v>-1.1244289555442147E-06</v>
      </c>
      <c r="V98" s="122">
        <v>-4.184973869183616E-06</v>
      </c>
      <c r="W98" s="122">
        <v>1.0579917006079072E-05</v>
      </c>
      <c r="X98" s="122">
        <v>67.5</v>
      </c>
    </row>
    <row r="99" spans="1:24" s="122" customFormat="1" ht="12.75" hidden="1">
      <c r="A99" s="122">
        <v>3379</v>
      </c>
      <c r="B99" s="122">
        <v>123.4000015258789</v>
      </c>
      <c r="C99" s="122">
        <v>126.5999984741211</v>
      </c>
      <c r="D99" s="122">
        <v>9.180651664733887</v>
      </c>
      <c r="E99" s="122">
        <v>9.553322792053223</v>
      </c>
      <c r="F99" s="122">
        <v>36.250940579719696</v>
      </c>
      <c r="G99" s="122" t="s">
        <v>58</v>
      </c>
      <c r="H99" s="122">
        <v>38.0827753704347</v>
      </c>
      <c r="I99" s="122">
        <v>93.98277689631361</v>
      </c>
      <c r="J99" s="122" t="s">
        <v>61</v>
      </c>
      <c r="K99" s="122">
        <v>1.3654046840188332</v>
      </c>
      <c r="L99" s="122">
        <v>-1.2705072074075954</v>
      </c>
      <c r="M99" s="122">
        <v>0.3236811850604772</v>
      </c>
      <c r="N99" s="122">
        <v>-0.06379376298717442</v>
      </c>
      <c r="O99" s="122">
        <v>0.05475977851524994</v>
      </c>
      <c r="P99" s="122">
        <v>-0.036438713982412566</v>
      </c>
      <c r="Q99" s="122">
        <v>0.006701726290493376</v>
      </c>
      <c r="R99" s="122">
        <v>-0.0009805814966541747</v>
      </c>
      <c r="S99" s="122">
        <v>0.0007101525867369359</v>
      </c>
      <c r="T99" s="122">
        <v>-0.0005333247557174233</v>
      </c>
      <c r="U99" s="122">
        <v>0.0001471475773502452</v>
      </c>
      <c r="V99" s="122">
        <v>-3.622067383767111E-05</v>
      </c>
      <c r="W99" s="122">
        <v>4.3954281697560196E-05</v>
      </c>
      <c r="X99" s="122">
        <v>67.5</v>
      </c>
    </row>
    <row r="100" s="122" customFormat="1" ht="12.75" hidden="1">
      <c r="A100" s="122" t="s">
        <v>129</v>
      </c>
    </row>
    <row r="101" spans="1:24" s="122" customFormat="1" ht="12.75" hidden="1">
      <c r="A101" s="122">
        <v>3377</v>
      </c>
      <c r="B101" s="122">
        <v>152.3</v>
      </c>
      <c r="C101" s="122">
        <v>154.9</v>
      </c>
      <c r="D101" s="122">
        <v>9.578605176244443</v>
      </c>
      <c r="E101" s="122">
        <v>10.284437208611047</v>
      </c>
      <c r="F101" s="122">
        <v>29.39418605752181</v>
      </c>
      <c r="G101" s="122" t="s">
        <v>59</v>
      </c>
      <c r="H101" s="122">
        <v>-11.671161393750921</v>
      </c>
      <c r="I101" s="122">
        <v>73.12883860624909</v>
      </c>
      <c r="J101" s="122" t="s">
        <v>73</v>
      </c>
      <c r="K101" s="122">
        <v>2.599001723068472</v>
      </c>
      <c r="M101" s="122" t="s">
        <v>68</v>
      </c>
      <c r="N101" s="122">
        <v>1.4562266999363602</v>
      </c>
      <c r="X101" s="122">
        <v>67.5</v>
      </c>
    </row>
    <row r="102" spans="1:24" s="122" customFormat="1" ht="12.75" hidden="1">
      <c r="A102" s="122">
        <v>3378</v>
      </c>
      <c r="B102" s="122">
        <v>173.55999755859375</v>
      </c>
      <c r="C102" s="122">
        <v>196.4600067138672</v>
      </c>
      <c r="D102" s="122">
        <v>9.48900318145752</v>
      </c>
      <c r="E102" s="122">
        <v>9.170269012451172</v>
      </c>
      <c r="F102" s="122">
        <v>40.04574268247135</v>
      </c>
      <c r="G102" s="122" t="s">
        <v>56</v>
      </c>
      <c r="H102" s="122">
        <v>-5.401011996840992</v>
      </c>
      <c r="I102" s="122">
        <v>100.65898556175276</v>
      </c>
      <c r="J102" s="122" t="s">
        <v>62</v>
      </c>
      <c r="K102" s="122">
        <v>1.4888378720123026</v>
      </c>
      <c r="L102" s="122">
        <v>0.4987610708149101</v>
      </c>
      <c r="M102" s="122">
        <v>0.3524616393628589</v>
      </c>
      <c r="N102" s="122">
        <v>0.07440844064502648</v>
      </c>
      <c r="O102" s="122">
        <v>0.05979462854007401</v>
      </c>
      <c r="P102" s="122">
        <v>0.014307772365241939</v>
      </c>
      <c r="Q102" s="122">
        <v>0.007278321544678102</v>
      </c>
      <c r="R102" s="122">
        <v>0.001145294148214608</v>
      </c>
      <c r="S102" s="122">
        <v>0.0007844869521156724</v>
      </c>
      <c r="T102" s="122">
        <v>0.000210547943258729</v>
      </c>
      <c r="U102" s="122">
        <v>0.0001591948103502529</v>
      </c>
      <c r="V102" s="122">
        <v>4.250324060316922E-05</v>
      </c>
      <c r="W102" s="122">
        <v>4.891945924427504E-05</v>
      </c>
      <c r="X102" s="122">
        <v>67.5</v>
      </c>
    </row>
    <row r="103" spans="1:24" s="122" customFormat="1" ht="12.75" hidden="1">
      <c r="A103" s="122">
        <v>3380</v>
      </c>
      <c r="B103" s="122">
        <v>186.63999938964844</v>
      </c>
      <c r="C103" s="122">
        <v>181.44000244140625</v>
      </c>
      <c r="D103" s="122">
        <v>8.659379959106445</v>
      </c>
      <c r="E103" s="122">
        <v>9.10628604888916</v>
      </c>
      <c r="F103" s="122">
        <v>46.292558325304476</v>
      </c>
      <c r="G103" s="122" t="s">
        <v>57</v>
      </c>
      <c r="H103" s="122">
        <v>8.439024085623373</v>
      </c>
      <c r="I103" s="122">
        <v>127.57902347527181</v>
      </c>
      <c r="J103" s="122" t="s">
        <v>60</v>
      </c>
      <c r="K103" s="122">
        <v>-0.7685246365792576</v>
      </c>
      <c r="L103" s="122">
        <v>-0.002713522965578587</v>
      </c>
      <c r="M103" s="122">
        <v>0.18535711979745048</v>
      </c>
      <c r="N103" s="122">
        <v>-0.0007698616689640956</v>
      </c>
      <c r="O103" s="122">
        <v>-0.030311006078645213</v>
      </c>
      <c r="P103" s="122">
        <v>-0.000310420939219282</v>
      </c>
      <c r="Q103" s="122">
        <v>0.003988756365158369</v>
      </c>
      <c r="R103" s="122">
        <v>-6.191725995124552E-05</v>
      </c>
      <c r="S103" s="122">
        <v>-0.00035109901247497804</v>
      </c>
      <c r="T103" s="122">
        <v>-2.2098993925346043E-05</v>
      </c>
      <c r="U103" s="122">
        <v>9.752236209130105E-05</v>
      </c>
      <c r="V103" s="122">
        <v>-4.891558477212009E-06</v>
      </c>
      <c r="W103" s="122">
        <v>-2.0425766360738187E-05</v>
      </c>
      <c r="X103" s="122">
        <v>67.5</v>
      </c>
    </row>
    <row r="104" spans="1:24" s="122" customFormat="1" ht="12.75" hidden="1">
      <c r="A104" s="122">
        <v>3379</v>
      </c>
      <c r="B104" s="122">
        <v>126.18000030517578</v>
      </c>
      <c r="C104" s="122">
        <v>131.17999267578125</v>
      </c>
      <c r="D104" s="122">
        <v>9.075872421264648</v>
      </c>
      <c r="E104" s="122">
        <v>9.287866592407227</v>
      </c>
      <c r="F104" s="122">
        <v>32.92449828420222</v>
      </c>
      <c r="G104" s="122" t="s">
        <v>58</v>
      </c>
      <c r="H104" s="122">
        <v>27.674307820684874</v>
      </c>
      <c r="I104" s="122">
        <v>86.35430812586065</v>
      </c>
      <c r="J104" s="122" t="s">
        <v>61</v>
      </c>
      <c r="K104" s="122">
        <v>1.2751502233497203</v>
      </c>
      <c r="L104" s="122">
        <v>-0.49875368926309815</v>
      </c>
      <c r="M104" s="122">
        <v>0.29978649963390214</v>
      </c>
      <c r="N104" s="122">
        <v>-0.07440445787877961</v>
      </c>
      <c r="O104" s="122">
        <v>0.051542608711101986</v>
      </c>
      <c r="P104" s="122">
        <v>-0.014304404527839498</v>
      </c>
      <c r="Q104" s="122">
        <v>0.006088003545262932</v>
      </c>
      <c r="R104" s="122">
        <v>-0.0011436192280889449</v>
      </c>
      <c r="S104" s="122">
        <v>0.0007015335070250263</v>
      </c>
      <c r="T104" s="122">
        <v>-0.00020938498245568732</v>
      </c>
      <c r="U104" s="122">
        <v>0.0001258267719310408</v>
      </c>
      <c r="V104" s="122">
        <v>-4.222082563658494E-05</v>
      </c>
      <c r="W104" s="122">
        <v>4.445111428669503E-05</v>
      </c>
      <c r="X104" s="122">
        <v>67.5</v>
      </c>
    </row>
    <row r="105" s="122" customFormat="1" ht="12.75" hidden="1">
      <c r="A105" s="122" t="s">
        <v>135</v>
      </c>
    </row>
    <row r="106" spans="1:24" s="122" customFormat="1" ht="12.75" hidden="1">
      <c r="A106" s="122">
        <v>3377</v>
      </c>
      <c r="B106" s="122">
        <v>146.48</v>
      </c>
      <c r="C106" s="122">
        <v>170.88</v>
      </c>
      <c r="D106" s="122">
        <v>9.771501115917513</v>
      </c>
      <c r="E106" s="122">
        <v>10.158041463894225</v>
      </c>
      <c r="F106" s="122">
        <v>32.70259217162275</v>
      </c>
      <c r="G106" s="122" t="s">
        <v>59</v>
      </c>
      <c r="H106" s="122">
        <v>0.7541415508630109</v>
      </c>
      <c r="I106" s="122">
        <v>79.734141550863</v>
      </c>
      <c r="J106" s="122" t="s">
        <v>73</v>
      </c>
      <c r="K106" s="122">
        <v>0.6570043413794472</v>
      </c>
      <c r="M106" s="122" t="s">
        <v>68</v>
      </c>
      <c r="N106" s="122">
        <v>0.3551487876606664</v>
      </c>
      <c r="X106" s="122">
        <v>67.5</v>
      </c>
    </row>
    <row r="107" spans="1:24" s="122" customFormat="1" ht="12.75" hidden="1">
      <c r="A107" s="122">
        <v>3378</v>
      </c>
      <c r="B107" s="122">
        <v>179.3000030517578</v>
      </c>
      <c r="C107" s="122">
        <v>188</v>
      </c>
      <c r="D107" s="122">
        <v>9.534333229064941</v>
      </c>
      <c r="E107" s="122">
        <v>9.323898315429688</v>
      </c>
      <c r="F107" s="122">
        <v>44.36669233103599</v>
      </c>
      <c r="G107" s="122" t="s">
        <v>56</v>
      </c>
      <c r="H107" s="122">
        <v>-0.7833788521829916</v>
      </c>
      <c r="I107" s="122">
        <v>111.01662419957482</v>
      </c>
      <c r="J107" s="122" t="s">
        <v>62</v>
      </c>
      <c r="K107" s="122">
        <v>0.7806578239228997</v>
      </c>
      <c r="L107" s="122">
        <v>0.00909572751918533</v>
      </c>
      <c r="M107" s="122">
        <v>0.18481003109570948</v>
      </c>
      <c r="N107" s="122">
        <v>0.11108323005213741</v>
      </c>
      <c r="O107" s="122">
        <v>0.03135287938081575</v>
      </c>
      <c r="P107" s="122">
        <v>0.00026092196178137997</v>
      </c>
      <c r="Q107" s="122">
        <v>0.003816279328241645</v>
      </c>
      <c r="R107" s="122">
        <v>0.0017098255444583453</v>
      </c>
      <c r="S107" s="122">
        <v>0.0004113335682138626</v>
      </c>
      <c r="T107" s="122">
        <v>3.856941293279342E-06</v>
      </c>
      <c r="U107" s="122">
        <v>8.345514319773695E-05</v>
      </c>
      <c r="V107" s="122">
        <v>6.345012900437314E-05</v>
      </c>
      <c r="W107" s="122">
        <v>2.5651352478735973E-05</v>
      </c>
      <c r="X107" s="122">
        <v>67.5</v>
      </c>
    </row>
    <row r="108" spans="1:24" s="122" customFormat="1" ht="12.75" hidden="1">
      <c r="A108" s="122">
        <v>3380</v>
      </c>
      <c r="B108" s="122">
        <v>167.77999877929688</v>
      </c>
      <c r="C108" s="122">
        <v>178.3800048828125</v>
      </c>
      <c r="D108" s="122">
        <v>8.80443286895752</v>
      </c>
      <c r="E108" s="122">
        <v>9.15975570678711</v>
      </c>
      <c r="F108" s="122">
        <v>41.9093056350995</v>
      </c>
      <c r="G108" s="122" t="s">
        <v>57</v>
      </c>
      <c r="H108" s="122">
        <v>13.226469717919628</v>
      </c>
      <c r="I108" s="122">
        <v>113.5064684972165</v>
      </c>
      <c r="J108" s="122" t="s">
        <v>60</v>
      </c>
      <c r="K108" s="122">
        <v>-0.4773120876962666</v>
      </c>
      <c r="L108" s="122">
        <v>-4.861006415177732E-05</v>
      </c>
      <c r="M108" s="122">
        <v>0.114652290229338</v>
      </c>
      <c r="N108" s="122">
        <v>-0.0011490739972720159</v>
      </c>
      <c r="O108" s="122">
        <v>-0.018900988588566266</v>
      </c>
      <c r="P108" s="122">
        <v>-5.580834605653397E-06</v>
      </c>
      <c r="Q108" s="122">
        <v>0.0024453114545776667</v>
      </c>
      <c r="R108" s="122">
        <v>-9.238179560770456E-05</v>
      </c>
      <c r="S108" s="122">
        <v>-0.0002252273169166908</v>
      </c>
      <c r="T108" s="122">
        <v>-3.973266358939223E-07</v>
      </c>
      <c r="U108" s="122">
        <v>5.838156343169718E-05</v>
      </c>
      <c r="V108" s="122">
        <v>-7.292712472787766E-06</v>
      </c>
      <c r="W108" s="122">
        <v>-1.3318271325356536E-05</v>
      </c>
      <c r="X108" s="122">
        <v>67.5</v>
      </c>
    </row>
    <row r="109" spans="1:24" s="122" customFormat="1" ht="12.75" hidden="1">
      <c r="A109" s="122">
        <v>3379</v>
      </c>
      <c r="B109" s="122">
        <v>146.75999450683594</v>
      </c>
      <c r="C109" s="122">
        <v>149.9600067138672</v>
      </c>
      <c r="D109" s="122">
        <v>9.260087966918945</v>
      </c>
      <c r="E109" s="122">
        <v>9.537088394165039</v>
      </c>
      <c r="F109" s="122">
        <v>36.72555334752237</v>
      </c>
      <c r="G109" s="122" t="s">
        <v>58</v>
      </c>
      <c r="H109" s="122">
        <v>15.229118047599528</v>
      </c>
      <c r="I109" s="122">
        <v>94.48911255443547</v>
      </c>
      <c r="J109" s="122" t="s">
        <v>61</v>
      </c>
      <c r="K109" s="122">
        <v>0.6177376538556385</v>
      </c>
      <c r="L109" s="122">
        <v>-0.009095597625496</v>
      </c>
      <c r="M109" s="122">
        <v>0.14494688661287192</v>
      </c>
      <c r="N109" s="122">
        <v>-0.11107728673209874</v>
      </c>
      <c r="O109" s="122">
        <v>0.025015108951249223</v>
      </c>
      <c r="P109" s="122">
        <v>-0.0002608622709878687</v>
      </c>
      <c r="Q109" s="122">
        <v>0.0029299214667420277</v>
      </c>
      <c r="R109" s="122">
        <v>-0.0017073280283304005</v>
      </c>
      <c r="S109" s="122">
        <v>0.0003441917489627793</v>
      </c>
      <c r="T109" s="122">
        <v>-3.836421207872324E-06</v>
      </c>
      <c r="U109" s="122">
        <v>5.963517399509703E-05</v>
      </c>
      <c r="V109" s="122">
        <v>-6.302963759582344E-05</v>
      </c>
      <c r="W109" s="122">
        <v>2.1922945351675262E-05</v>
      </c>
      <c r="X109" s="122">
        <v>67.5</v>
      </c>
    </row>
    <row r="110" s="122" customFormat="1" ht="12.75" hidden="1">
      <c r="A110" s="122" t="s">
        <v>141</v>
      </c>
    </row>
    <row r="111" spans="1:24" s="122" customFormat="1" ht="12.75" hidden="1">
      <c r="A111" s="122">
        <v>3377</v>
      </c>
      <c r="B111" s="122">
        <v>157.14</v>
      </c>
      <c r="C111" s="122">
        <v>159.34</v>
      </c>
      <c r="D111" s="122">
        <v>9.684533742125794</v>
      </c>
      <c r="E111" s="122">
        <v>9.96481135422858</v>
      </c>
      <c r="F111" s="122">
        <v>35.91722807952024</v>
      </c>
      <c r="G111" s="122" t="s">
        <v>59</v>
      </c>
      <c r="H111" s="122">
        <v>-1.2421294898828563</v>
      </c>
      <c r="I111" s="122">
        <v>88.39787051011713</v>
      </c>
      <c r="J111" s="122" t="s">
        <v>73</v>
      </c>
      <c r="K111" s="122">
        <v>1.129815135087077</v>
      </c>
      <c r="M111" s="122" t="s">
        <v>68</v>
      </c>
      <c r="N111" s="122">
        <v>0.6258052815261441</v>
      </c>
      <c r="X111" s="122">
        <v>67.5</v>
      </c>
    </row>
    <row r="112" spans="1:24" s="122" customFormat="1" ht="12.75" hidden="1">
      <c r="A112" s="122">
        <v>3378</v>
      </c>
      <c r="B112" s="122">
        <v>176.5</v>
      </c>
      <c r="C112" s="122">
        <v>185.5</v>
      </c>
      <c r="D112" s="122">
        <v>9.355799674987793</v>
      </c>
      <c r="E112" s="122">
        <v>9.255250930786133</v>
      </c>
      <c r="F112" s="122">
        <v>40.64062169273113</v>
      </c>
      <c r="G112" s="122" t="s">
        <v>56</v>
      </c>
      <c r="H112" s="122">
        <v>-5.378530553507218</v>
      </c>
      <c r="I112" s="122">
        <v>103.62146944649278</v>
      </c>
      <c r="J112" s="122" t="s">
        <v>62</v>
      </c>
      <c r="K112" s="122">
        <v>0.9905592495878697</v>
      </c>
      <c r="L112" s="122">
        <v>0.2978065858748692</v>
      </c>
      <c r="M112" s="122">
        <v>0.23450145500189645</v>
      </c>
      <c r="N112" s="122">
        <v>0.05698800683369199</v>
      </c>
      <c r="O112" s="122">
        <v>0.039782859707109236</v>
      </c>
      <c r="P112" s="122">
        <v>0.008543063072208458</v>
      </c>
      <c r="Q112" s="122">
        <v>0.00484245729311539</v>
      </c>
      <c r="R112" s="122">
        <v>0.0008771652424481009</v>
      </c>
      <c r="S112" s="122">
        <v>0.0005219461498266047</v>
      </c>
      <c r="T112" s="122">
        <v>0.00012570431277166428</v>
      </c>
      <c r="U112" s="122">
        <v>0.00010591618646436628</v>
      </c>
      <c r="V112" s="122">
        <v>3.2557601948640476E-05</v>
      </c>
      <c r="W112" s="122">
        <v>3.254906111609785E-05</v>
      </c>
      <c r="X112" s="122">
        <v>67.5</v>
      </c>
    </row>
    <row r="113" spans="1:24" s="122" customFormat="1" ht="12.75" hidden="1">
      <c r="A113" s="122">
        <v>3380</v>
      </c>
      <c r="B113" s="122">
        <v>187.63999938964844</v>
      </c>
      <c r="C113" s="122">
        <v>189.63999938964844</v>
      </c>
      <c r="D113" s="122">
        <v>8.951889991760254</v>
      </c>
      <c r="E113" s="122">
        <v>8.949185371398926</v>
      </c>
      <c r="F113" s="122">
        <v>45.40875462231813</v>
      </c>
      <c r="G113" s="122" t="s">
        <v>57</v>
      </c>
      <c r="H113" s="122">
        <v>0.919239679906994</v>
      </c>
      <c r="I113" s="122">
        <v>121.05923906955543</v>
      </c>
      <c r="J113" s="122" t="s">
        <v>60</v>
      </c>
      <c r="K113" s="122">
        <v>-0.07928988411789621</v>
      </c>
      <c r="L113" s="122">
        <v>-0.0016201018882839996</v>
      </c>
      <c r="M113" s="122">
        <v>0.021426403670654202</v>
      </c>
      <c r="N113" s="122">
        <v>-0.0005894481479659358</v>
      </c>
      <c r="O113" s="122">
        <v>-0.002756466689350372</v>
      </c>
      <c r="P113" s="122">
        <v>-0.00018541503642665046</v>
      </c>
      <c r="Q113" s="122">
        <v>0.0005688550588515684</v>
      </c>
      <c r="R113" s="122">
        <v>-4.7397517552245E-05</v>
      </c>
      <c r="S113" s="122">
        <v>-9.187412749271485E-07</v>
      </c>
      <c r="T113" s="122">
        <v>-1.3203912318105887E-05</v>
      </c>
      <c r="U113" s="122">
        <v>2.0742775026990507E-05</v>
      </c>
      <c r="V113" s="122">
        <v>-3.739769003280822E-06</v>
      </c>
      <c r="W113" s="122">
        <v>1.024578285403781E-06</v>
      </c>
      <c r="X113" s="122">
        <v>67.5</v>
      </c>
    </row>
    <row r="114" spans="1:24" s="122" customFormat="1" ht="12.75" hidden="1">
      <c r="A114" s="122">
        <v>3379</v>
      </c>
      <c r="B114" s="122">
        <v>144.82000732421875</v>
      </c>
      <c r="C114" s="122">
        <v>156.72000122070312</v>
      </c>
      <c r="D114" s="122">
        <v>9.32137393951416</v>
      </c>
      <c r="E114" s="122">
        <v>9.463375091552734</v>
      </c>
      <c r="F114" s="122">
        <v>38.1906975909715</v>
      </c>
      <c r="G114" s="122" t="s">
        <v>58</v>
      </c>
      <c r="H114" s="122">
        <v>20.284714958951994</v>
      </c>
      <c r="I114" s="122">
        <v>97.60472228317074</v>
      </c>
      <c r="J114" s="122" t="s">
        <v>61</v>
      </c>
      <c r="K114" s="122">
        <v>0.9873807478478878</v>
      </c>
      <c r="L114" s="122">
        <v>-0.29780217907247997</v>
      </c>
      <c r="M114" s="122">
        <v>0.2335205379056597</v>
      </c>
      <c r="N114" s="122">
        <v>-0.05698495831145079</v>
      </c>
      <c r="O114" s="122">
        <v>0.03968725006681664</v>
      </c>
      <c r="P114" s="122">
        <v>-0.008541050750346746</v>
      </c>
      <c r="Q114" s="122">
        <v>0.0048089288368269095</v>
      </c>
      <c r="R114" s="122">
        <v>-0.0008758837467888763</v>
      </c>
      <c r="S114" s="122">
        <v>0.0005219453412315184</v>
      </c>
      <c r="T114" s="122">
        <v>-0.0001250089234770549</v>
      </c>
      <c r="U114" s="122">
        <v>0.00010386518107303364</v>
      </c>
      <c r="V114" s="122">
        <v>-3.234210216495239E-05</v>
      </c>
      <c r="W114" s="122">
        <v>3.25329312985558E-05</v>
      </c>
      <c r="X114" s="122">
        <v>67.5</v>
      </c>
    </row>
    <row r="115" s="122" customFormat="1" ht="12.75" hidden="1">
      <c r="A115" s="122" t="s">
        <v>147</v>
      </c>
    </row>
    <row r="116" spans="1:24" s="122" customFormat="1" ht="12.75" hidden="1">
      <c r="A116" s="122">
        <v>3377</v>
      </c>
      <c r="B116" s="122">
        <v>170.16</v>
      </c>
      <c r="C116" s="122">
        <v>160.36</v>
      </c>
      <c r="D116" s="122">
        <v>9.547333571232935</v>
      </c>
      <c r="E116" s="122">
        <v>10.28592975410571</v>
      </c>
      <c r="F116" s="122">
        <v>35.800815574300934</v>
      </c>
      <c r="G116" s="122" t="s">
        <v>59</v>
      </c>
      <c r="H116" s="122">
        <v>-13.233609733407093</v>
      </c>
      <c r="I116" s="122">
        <v>89.4263902665929</v>
      </c>
      <c r="J116" s="122" t="s">
        <v>73</v>
      </c>
      <c r="K116" s="122">
        <v>0.5802071171970068</v>
      </c>
      <c r="M116" s="122" t="s">
        <v>68</v>
      </c>
      <c r="N116" s="122">
        <v>0.32632332169255746</v>
      </c>
      <c r="X116" s="122">
        <v>67.5</v>
      </c>
    </row>
    <row r="117" spans="1:24" s="122" customFormat="1" ht="12.75" hidden="1">
      <c r="A117" s="122">
        <v>3378</v>
      </c>
      <c r="B117" s="122">
        <v>184.25999450683594</v>
      </c>
      <c r="C117" s="122">
        <v>181.36000061035156</v>
      </c>
      <c r="D117" s="122">
        <v>9.118756294250488</v>
      </c>
      <c r="E117" s="122">
        <v>9.417020797729492</v>
      </c>
      <c r="F117" s="122">
        <v>42.48133256143142</v>
      </c>
      <c r="G117" s="122" t="s">
        <v>56</v>
      </c>
      <c r="H117" s="122">
        <v>-5.593452734780996</v>
      </c>
      <c r="I117" s="122">
        <v>111.16654177205494</v>
      </c>
      <c r="J117" s="122" t="s">
        <v>62</v>
      </c>
      <c r="K117" s="122">
        <v>0.7027873505947542</v>
      </c>
      <c r="L117" s="122">
        <v>0.23570514711335988</v>
      </c>
      <c r="M117" s="122">
        <v>0.1663748794076427</v>
      </c>
      <c r="N117" s="122">
        <v>0.046954047349755855</v>
      </c>
      <c r="O117" s="122">
        <v>0.028225151018332208</v>
      </c>
      <c r="P117" s="122">
        <v>0.0067615388687946665</v>
      </c>
      <c r="Q117" s="122">
        <v>0.0034356546789689082</v>
      </c>
      <c r="R117" s="122">
        <v>0.0007227652517458813</v>
      </c>
      <c r="S117" s="122">
        <v>0.0003703148482494237</v>
      </c>
      <c r="T117" s="122">
        <v>9.950006157474046E-05</v>
      </c>
      <c r="U117" s="122">
        <v>7.515441596727765E-05</v>
      </c>
      <c r="V117" s="122">
        <v>2.6825096484411333E-05</v>
      </c>
      <c r="W117" s="122">
        <v>2.309038755582497E-05</v>
      </c>
      <c r="X117" s="122">
        <v>67.5</v>
      </c>
    </row>
    <row r="118" spans="1:24" s="122" customFormat="1" ht="12.75" hidden="1">
      <c r="A118" s="122">
        <v>3380</v>
      </c>
      <c r="B118" s="122">
        <v>185.83999633789062</v>
      </c>
      <c r="C118" s="122">
        <v>179.44000244140625</v>
      </c>
      <c r="D118" s="122">
        <v>8.876843452453613</v>
      </c>
      <c r="E118" s="122">
        <v>9.192983627319336</v>
      </c>
      <c r="F118" s="122">
        <v>44.46600199533076</v>
      </c>
      <c r="G118" s="122" t="s">
        <v>57</v>
      </c>
      <c r="H118" s="122">
        <v>1.1990675846698053</v>
      </c>
      <c r="I118" s="122">
        <v>119.53906392256043</v>
      </c>
      <c r="J118" s="122" t="s">
        <v>60</v>
      </c>
      <c r="K118" s="122">
        <v>-0.5534301603396626</v>
      </c>
      <c r="L118" s="122">
        <v>-0.0012832058545000752</v>
      </c>
      <c r="M118" s="122">
        <v>0.13217389475428096</v>
      </c>
      <c r="N118" s="122">
        <v>0.000485361716479351</v>
      </c>
      <c r="O118" s="122">
        <v>-0.02203771470754196</v>
      </c>
      <c r="P118" s="122">
        <v>-0.00014669441205765143</v>
      </c>
      <c r="Q118" s="122">
        <v>0.0027831895324062182</v>
      </c>
      <c r="R118" s="122">
        <v>3.9002016002317496E-05</v>
      </c>
      <c r="S118" s="122">
        <v>-0.0002728587440486072</v>
      </c>
      <c r="T118" s="122">
        <v>-1.0436789965648661E-05</v>
      </c>
      <c r="U118" s="122">
        <v>6.418069064300776E-05</v>
      </c>
      <c r="V118" s="122">
        <v>3.0725749705680335E-06</v>
      </c>
      <c r="W118" s="122">
        <v>-1.6487291829404456E-05</v>
      </c>
      <c r="X118" s="122">
        <v>67.5</v>
      </c>
    </row>
    <row r="119" spans="1:24" s="122" customFormat="1" ht="12.75" hidden="1">
      <c r="A119" s="122">
        <v>3379</v>
      </c>
      <c r="B119" s="122">
        <v>167.8000030517578</v>
      </c>
      <c r="C119" s="122">
        <v>145.5</v>
      </c>
      <c r="D119" s="122">
        <v>9.224529266357422</v>
      </c>
      <c r="E119" s="122">
        <v>9.348536491394043</v>
      </c>
      <c r="F119" s="122">
        <v>40.97122057033335</v>
      </c>
      <c r="G119" s="122" t="s">
        <v>58</v>
      </c>
      <c r="H119" s="122">
        <v>5.612342542315346</v>
      </c>
      <c r="I119" s="122">
        <v>105.91234559407316</v>
      </c>
      <c r="J119" s="122" t="s">
        <v>61</v>
      </c>
      <c r="K119" s="122">
        <v>0.4331571513693491</v>
      </c>
      <c r="L119" s="122">
        <v>-0.23570165412755506</v>
      </c>
      <c r="M119" s="122">
        <v>0.10104782057715007</v>
      </c>
      <c r="N119" s="122">
        <v>0.04695153870244607</v>
      </c>
      <c r="O119" s="122">
        <v>0.017635143335869106</v>
      </c>
      <c r="P119" s="122">
        <v>-0.006759947383204408</v>
      </c>
      <c r="Q119" s="122">
        <v>0.0020143433420907685</v>
      </c>
      <c r="R119" s="122">
        <v>0.0007217121669190857</v>
      </c>
      <c r="S119" s="122">
        <v>0.0002503621229942948</v>
      </c>
      <c r="T119" s="122">
        <v>-9.895117820718497E-05</v>
      </c>
      <c r="U119" s="122">
        <v>3.910275166748671E-05</v>
      </c>
      <c r="V119" s="122">
        <v>2.6648547511041123E-05</v>
      </c>
      <c r="W119" s="122">
        <v>1.6165865445754824E-05</v>
      </c>
      <c r="X119" s="122">
        <v>67.5</v>
      </c>
    </row>
    <row r="120" spans="1:14" s="122" customFormat="1" ht="12.75">
      <c r="A120" s="122" t="s">
        <v>153</v>
      </c>
      <c r="E120" s="123" t="s">
        <v>106</v>
      </c>
      <c r="F120" s="123">
        <f>MIN(F91:F119)</f>
        <v>27.732994427730503</v>
      </c>
      <c r="G120" s="123"/>
      <c r="H120" s="123"/>
      <c r="I120" s="124"/>
      <c r="J120" s="124" t="s">
        <v>158</v>
      </c>
      <c r="K120" s="123">
        <f>AVERAGE(K118,K113,K108,K103,K98,K93)</f>
        <v>-0.3488068076649471</v>
      </c>
      <c r="L120" s="123">
        <f>AVERAGE(L118,L113,L108,L103,L98,L93)</f>
        <v>-0.0032427420558810796</v>
      </c>
      <c r="M120" s="124" t="s">
        <v>108</v>
      </c>
      <c r="N120" s="123" t="e">
        <f>Mittelwert(K116,K111,K106,K101,K96,K91)</f>
        <v>#NAME?</v>
      </c>
    </row>
    <row r="121" spans="5:14" s="122" customFormat="1" ht="12.75">
      <c r="E121" s="123" t="s">
        <v>107</v>
      </c>
      <c r="F121" s="123">
        <f>MAX(F91:F119)</f>
        <v>46.292558325304476</v>
      </c>
      <c r="G121" s="123"/>
      <c r="H121" s="123"/>
      <c r="I121" s="124"/>
      <c r="J121" s="124" t="s">
        <v>159</v>
      </c>
      <c r="K121" s="123">
        <f>AVERAGE(K119,K114,K109,K104,K99,K94)</f>
        <v>1.0509931397142263</v>
      </c>
      <c r="L121" s="123">
        <f>AVERAGE(L119,L114,L109,L104,L99,L94)</f>
        <v>-0.5960100343481631</v>
      </c>
      <c r="M121" s="123"/>
      <c r="N121" s="123"/>
    </row>
    <row r="122" spans="5:14" s="122" customFormat="1" ht="12.75">
      <c r="E122" s="123"/>
      <c r="F122" s="123"/>
      <c r="G122" s="123"/>
      <c r="H122" s="123"/>
      <c r="I122" s="123"/>
      <c r="J122" s="124" t="s">
        <v>112</v>
      </c>
      <c r="K122" s="123">
        <f>ABS(K120/$G$33)</f>
        <v>0.21800425479059193</v>
      </c>
      <c r="L122" s="123">
        <f>ABS(L120/$H$33)</f>
        <v>0.009007616821891887</v>
      </c>
      <c r="M122" s="124" t="s">
        <v>111</v>
      </c>
      <c r="N122" s="123">
        <f>K122+L122+L123+K123</f>
        <v>1.1966733360995325</v>
      </c>
    </row>
    <row r="123" spans="5:14" s="122" customFormat="1" ht="12.75">
      <c r="E123" s="123"/>
      <c r="F123" s="123"/>
      <c r="G123" s="123"/>
      <c r="H123" s="123"/>
      <c r="I123" s="123"/>
      <c r="J123" s="123"/>
      <c r="K123" s="123">
        <f>ABS(K121/$G$34)</f>
        <v>0.5971551930194468</v>
      </c>
      <c r="L123" s="123">
        <f>ABS(L121/$H$34)</f>
        <v>0.37250627146760196</v>
      </c>
      <c r="M123" s="123"/>
      <c r="N123" s="123"/>
    </row>
    <row r="124" s="101" customFormat="1" ht="12.75"/>
    <row r="125" s="122" customFormat="1" ht="12.75" hidden="1">
      <c r="A125" s="122" t="s">
        <v>118</v>
      </c>
    </row>
    <row r="126" spans="1:24" s="122" customFormat="1" ht="12.75" hidden="1">
      <c r="A126" s="122">
        <v>3377</v>
      </c>
      <c r="B126" s="122">
        <v>152.74</v>
      </c>
      <c r="C126" s="122">
        <v>156.94</v>
      </c>
      <c r="D126" s="122">
        <v>9.79989175545393</v>
      </c>
      <c r="E126" s="122">
        <v>10.313834080130198</v>
      </c>
      <c r="F126" s="122">
        <v>43.39996281834418</v>
      </c>
      <c r="G126" s="122" t="s">
        <v>59</v>
      </c>
      <c r="H126" s="122">
        <v>20.297209567445975</v>
      </c>
      <c r="I126" s="122">
        <v>105.53720956744598</v>
      </c>
      <c r="J126" s="122" t="s">
        <v>73</v>
      </c>
      <c r="K126" s="122">
        <v>4.338584589913438</v>
      </c>
      <c r="M126" s="122" t="s">
        <v>68</v>
      </c>
      <c r="N126" s="122">
        <v>2.3089258404146786</v>
      </c>
      <c r="X126" s="122">
        <v>67.5</v>
      </c>
    </row>
    <row r="127" spans="1:24" s="122" customFormat="1" ht="12.75" hidden="1">
      <c r="A127" s="122">
        <v>3379</v>
      </c>
      <c r="B127" s="122">
        <v>115.05999755859375</v>
      </c>
      <c r="C127" s="122">
        <v>119.95999908447266</v>
      </c>
      <c r="D127" s="122">
        <v>9.29631519317627</v>
      </c>
      <c r="E127" s="122">
        <v>9.787589073181152</v>
      </c>
      <c r="F127" s="122">
        <v>28.129247001110805</v>
      </c>
      <c r="G127" s="122" t="s">
        <v>56</v>
      </c>
      <c r="H127" s="122">
        <v>24.434211724977402</v>
      </c>
      <c r="I127" s="122">
        <v>71.99420928357115</v>
      </c>
      <c r="J127" s="122" t="s">
        <v>62</v>
      </c>
      <c r="K127" s="122">
        <v>1.9905186137765232</v>
      </c>
      <c r="L127" s="122">
        <v>0.3785299566046687</v>
      </c>
      <c r="M127" s="122">
        <v>0.4712272543493821</v>
      </c>
      <c r="N127" s="122">
        <v>0.06689130470529263</v>
      </c>
      <c r="O127" s="122">
        <v>0.07994305613680873</v>
      </c>
      <c r="P127" s="122">
        <v>0.01085907106839711</v>
      </c>
      <c r="Q127" s="122">
        <v>0.00973085449752993</v>
      </c>
      <c r="R127" s="122">
        <v>0.0010297403667867567</v>
      </c>
      <c r="S127" s="122">
        <v>0.0010488515171359794</v>
      </c>
      <c r="T127" s="122">
        <v>0.0001597585357924054</v>
      </c>
      <c r="U127" s="122">
        <v>0.00021282499028206769</v>
      </c>
      <c r="V127" s="122">
        <v>3.82320042055434E-05</v>
      </c>
      <c r="W127" s="122">
        <v>6.539698932779046E-05</v>
      </c>
      <c r="X127" s="122">
        <v>67.5</v>
      </c>
    </row>
    <row r="128" spans="1:24" s="122" customFormat="1" ht="12.75" hidden="1">
      <c r="A128" s="122">
        <v>3378</v>
      </c>
      <c r="B128" s="122">
        <v>166.3800048828125</v>
      </c>
      <c r="C128" s="122">
        <v>169.0800018310547</v>
      </c>
      <c r="D128" s="122">
        <v>9.35267448425293</v>
      </c>
      <c r="E128" s="122">
        <v>9.748438835144043</v>
      </c>
      <c r="F128" s="122">
        <v>30.383980630615813</v>
      </c>
      <c r="G128" s="122" t="s">
        <v>57</v>
      </c>
      <c r="H128" s="122">
        <v>-21.416902597234255</v>
      </c>
      <c r="I128" s="122">
        <v>77.46310228557824</v>
      </c>
      <c r="J128" s="122" t="s">
        <v>60</v>
      </c>
      <c r="K128" s="122">
        <v>1.5998172269285629</v>
      </c>
      <c r="L128" s="122">
        <v>-0.002058161937299382</v>
      </c>
      <c r="M128" s="122">
        <v>-0.3818971259589335</v>
      </c>
      <c r="N128" s="122">
        <v>-0.0006907778430283704</v>
      </c>
      <c r="O128" s="122">
        <v>0.06373471132495503</v>
      </c>
      <c r="P128" s="122">
        <v>-0.00023579017227785145</v>
      </c>
      <c r="Q128" s="122">
        <v>-0.008033023603087656</v>
      </c>
      <c r="R128" s="122">
        <v>-5.551643458607965E-05</v>
      </c>
      <c r="S128" s="122">
        <v>0.0007915202890597209</v>
      </c>
      <c r="T128" s="122">
        <v>-1.681557829802759E-05</v>
      </c>
      <c r="U128" s="122">
        <v>-0.00018465318259779456</v>
      </c>
      <c r="V128" s="122">
        <v>-4.3681869514629464E-06</v>
      </c>
      <c r="W128" s="122">
        <v>4.7895783373869985E-05</v>
      </c>
      <c r="X128" s="122">
        <v>67.5</v>
      </c>
    </row>
    <row r="129" spans="1:24" s="122" customFormat="1" ht="12.75" hidden="1">
      <c r="A129" s="122">
        <v>3380</v>
      </c>
      <c r="B129" s="122">
        <v>192.86000061035156</v>
      </c>
      <c r="C129" s="122">
        <v>201.55999755859375</v>
      </c>
      <c r="D129" s="122">
        <v>8.825761795043945</v>
      </c>
      <c r="E129" s="122">
        <v>9.109938621520996</v>
      </c>
      <c r="F129" s="122">
        <v>44.05809892211041</v>
      </c>
      <c r="G129" s="122" t="s">
        <v>58</v>
      </c>
      <c r="H129" s="122">
        <v>-6.196948662437208</v>
      </c>
      <c r="I129" s="122">
        <v>119.16305194791435</v>
      </c>
      <c r="J129" s="122" t="s">
        <v>61</v>
      </c>
      <c r="K129" s="122">
        <v>-1.1843771325947723</v>
      </c>
      <c r="L129" s="122">
        <v>-0.37852436119300464</v>
      </c>
      <c r="M129" s="122">
        <v>-0.2760610628574116</v>
      </c>
      <c r="N129" s="122">
        <v>-0.06688773782351952</v>
      </c>
      <c r="O129" s="122">
        <v>-0.04825742219407912</v>
      </c>
      <c r="P129" s="122">
        <v>-0.010856510832820843</v>
      </c>
      <c r="Q129" s="122">
        <v>-0.005491817644854485</v>
      </c>
      <c r="R129" s="122">
        <v>-0.0010282427478377728</v>
      </c>
      <c r="S129" s="122">
        <v>-0.0006881752226034161</v>
      </c>
      <c r="T129" s="122">
        <v>-0.00015887109896087513</v>
      </c>
      <c r="U129" s="122">
        <v>-0.00010581908450306942</v>
      </c>
      <c r="V129" s="122">
        <v>-3.7981641464393783E-05</v>
      </c>
      <c r="W129" s="122">
        <v>-4.4528194979613304E-05</v>
      </c>
      <c r="X129" s="122">
        <v>67.5</v>
      </c>
    </row>
    <row r="130" s="122" customFormat="1" ht="12.75" hidden="1">
      <c r="A130" s="122" t="s">
        <v>124</v>
      </c>
    </row>
    <row r="131" spans="1:24" s="122" customFormat="1" ht="12.75" hidden="1">
      <c r="A131" s="122">
        <v>3377</v>
      </c>
      <c r="B131" s="122">
        <v>145.1</v>
      </c>
      <c r="C131" s="122">
        <v>147.5</v>
      </c>
      <c r="D131" s="122">
        <v>9.774038934817007</v>
      </c>
      <c r="E131" s="122">
        <v>10.483717862396276</v>
      </c>
      <c r="F131" s="122">
        <v>41.65398882201134</v>
      </c>
      <c r="G131" s="122" t="s">
        <v>59</v>
      </c>
      <c r="H131" s="122">
        <v>23.926825064180818</v>
      </c>
      <c r="I131" s="122">
        <v>101.52682506418081</v>
      </c>
      <c r="J131" s="122" t="s">
        <v>73</v>
      </c>
      <c r="K131" s="122">
        <v>3.495671066398339</v>
      </c>
      <c r="M131" s="122" t="s">
        <v>68</v>
      </c>
      <c r="N131" s="122">
        <v>1.827713573876598</v>
      </c>
      <c r="X131" s="122">
        <v>67.5</v>
      </c>
    </row>
    <row r="132" spans="1:24" s="122" customFormat="1" ht="12.75" hidden="1">
      <c r="A132" s="122">
        <v>3379</v>
      </c>
      <c r="B132" s="122">
        <v>123.4000015258789</v>
      </c>
      <c r="C132" s="122">
        <v>126.5999984741211</v>
      </c>
      <c r="D132" s="122">
        <v>9.180651664733887</v>
      </c>
      <c r="E132" s="122">
        <v>9.553322792053223</v>
      </c>
      <c r="F132" s="122">
        <v>27.93318855635002</v>
      </c>
      <c r="G132" s="122" t="s">
        <v>56</v>
      </c>
      <c r="H132" s="122">
        <v>16.518495376868316</v>
      </c>
      <c r="I132" s="122">
        <v>72.41849690274722</v>
      </c>
      <c r="J132" s="122" t="s">
        <v>62</v>
      </c>
      <c r="K132" s="122">
        <v>1.8066960136796535</v>
      </c>
      <c r="L132" s="122">
        <v>0.19985894838301213</v>
      </c>
      <c r="M132" s="122">
        <v>0.4277097397719686</v>
      </c>
      <c r="N132" s="122">
        <v>0.05712936533590256</v>
      </c>
      <c r="O132" s="122">
        <v>0.07256025060608144</v>
      </c>
      <c r="P132" s="122">
        <v>0.00573310409211612</v>
      </c>
      <c r="Q132" s="122">
        <v>0.008832227539117752</v>
      </c>
      <c r="R132" s="122">
        <v>0.0008794432800528165</v>
      </c>
      <c r="S132" s="122">
        <v>0.0009519870266948765</v>
      </c>
      <c r="T132" s="122">
        <v>8.438150278508546E-05</v>
      </c>
      <c r="U132" s="122">
        <v>0.00019318630919153306</v>
      </c>
      <c r="V132" s="122">
        <v>3.264633693269208E-05</v>
      </c>
      <c r="W132" s="122">
        <v>5.9359346790296483E-05</v>
      </c>
      <c r="X132" s="122">
        <v>67.5</v>
      </c>
    </row>
    <row r="133" spans="1:24" s="122" customFormat="1" ht="12.75" hidden="1">
      <c r="A133" s="122">
        <v>3378</v>
      </c>
      <c r="B133" s="122">
        <v>148.52000427246094</v>
      </c>
      <c r="C133" s="122">
        <v>158.02000427246094</v>
      </c>
      <c r="D133" s="122">
        <v>9.712567329406738</v>
      </c>
      <c r="E133" s="122">
        <v>9.599664688110352</v>
      </c>
      <c r="F133" s="122">
        <v>28.336121541456627</v>
      </c>
      <c r="G133" s="122" t="s">
        <v>57</v>
      </c>
      <c r="H133" s="122">
        <v>-11.506852512178455</v>
      </c>
      <c r="I133" s="122">
        <v>69.51315176028248</v>
      </c>
      <c r="J133" s="122" t="s">
        <v>60</v>
      </c>
      <c r="K133" s="122">
        <v>1.3582291869928036</v>
      </c>
      <c r="L133" s="122">
        <v>0.0010886806746442826</v>
      </c>
      <c r="M133" s="122">
        <v>-0.32472687808815315</v>
      </c>
      <c r="N133" s="122">
        <v>-0.0005901206537169871</v>
      </c>
      <c r="O133" s="122">
        <v>0.054029515731334285</v>
      </c>
      <c r="P133" s="122">
        <v>0.00012430626191606495</v>
      </c>
      <c r="Q133" s="122">
        <v>-0.006854114102232073</v>
      </c>
      <c r="R133" s="122">
        <v>-4.741121246432398E-05</v>
      </c>
      <c r="S133" s="122">
        <v>0.0006643386961226857</v>
      </c>
      <c r="T133" s="122">
        <v>8.831266869822216E-06</v>
      </c>
      <c r="U133" s="122">
        <v>-0.0001590997132937095</v>
      </c>
      <c r="V133" s="122">
        <v>-3.7298860667371954E-06</v>
      </c>
      <c r="W133" s="122">
        <v>3.998770708483907E-05</v>
      </c>
      <c r="X133" s="122">
        <v>67.5</v>
      </c>
    </row>
    <row r="134" spans="1:24" s="122" customFormat="1" ht="12.75" hidden="1">
      <c r="A134" s="122">
        <v>3380</v>
      </c>
      <c r="B134" s="122">
        <v>195.36000061035156</v>
      </c>
      <c r="C134" s="122">
        <v>200.55999755859375</v>
      </c>
      <c r="D134" s="122">
        <v>8.877801895141602</v>
      </c>
      <c r="E134" s="122">
        <v>9.113977432250977</v>
      </c>
      <c r="F134" s="122">
        <v>42.22259320877343</v>
      </c>
      <c r="G134" s="122" t="s">
        <v>58</v>
      </c>
      <c r="H134" s="122">
        <v>-14.318925945912198</v>
      </c>
      <c r="I134" s="122">
        <v>113.54107466443936</v>
      </c>
      <c r="J134" s="122" t="s">
        <v>61</v>
      </c>
      <c r="K134" s="122">
        <v>-1.191370623041721</v>
      </c>
      <c r="L134" s="122">
        <v>0.19985598320578787</v>
      </c>
      <c r="M134" s="122">
        <v>-0.2783668014381866</v>
      </c>
      <c r="N134" s="122">
        <v>-0.057126317414105045</v>
      </c>
      <c r="O134" s="122">
        <v>-0.048433473939568324</v>
      </c>
      <c r="P134" s="122">
        <v>0.005731756317594726</v>
      </c>
      <c r="Q134" s="122">
        <v>-0.005570400629787181</v>
      </c>
      <c r="R134" s="122">
        <v>-0.0008781643694449914</v>
      </c>
      <c r="S134" s="122">
        <v>-0.0006818602465530319</v>
      </c>
      <c r="T134" s="122">
        <v>8.391809541298805E-05</v>
      </c>
      <c r="U134" s="122">
        <v>-0.00010958207558221396</v>
      </c>
      <c r="V134" s="122">
        <v>-3.243256488549764E-05</v>
      </c>
      <c r="W134" s="122">
        <v>-4.386929830152053E-05</v>
      </c>
      <c r="X134" s="122">
        <v>67.5</v>
      </c>
    </row>
    <row r="135" s="122" customFormat="1" ht="12.75" hidden="1">
      <c r="A135" s="122" t="s">
        <v>130</v>
      </c>
    </row>
    <row r="136" spans="1:24" s="122" customFormat="1" ht="12.75" hidden="1">
      <c r="A136" s="122">
        <v>3377</v>
      </c>
      <c r="B136" s="122">
        <v>152.3</v>
      </c>
      <c r="C136" s="122">
        <v>154.9</v>
      </c>
      <c r="D136" s="122">
        <v>9.578605176244443</v>
      </c>
      <c r="E136" s="122">
        <v>10.284437208611047</v>
      </c>
      <c r="F136" s="122">
        <v>38.907794242206975</v>
      </c>
      <c r="G136" s="122" t="s">
        <v>59</v>
      </c>
      <c r="H136" s="122">
        <v>11.997434706834113</v>
      </c>
      <c r="I136" s="122">
        <v>96.79743470683412</v>
      </c>
      <c r="J136" s="122" t="s">
        <v>73</v>
      </c>
      <c r="K136" s="122">
        <v>2.519635238749981</v>
      </c>
      <c r="M136" s="122" t="s">
        <v>68</v>
      </c>
      <c r="N136" s="122">
        <v>1.5352717322506622</v>
      </c>
      <c r="X136" s="122">
        <v>67.5</v>
      </c>
    </row>
    <row r="137" spans="1:24" s="122" customFormat="1" ht="12.75" hidden="1">
      <c r="A137" s="122">
        <v>3379</v>
      </c>
      <c r="B137" s="122">
        <v>126.18000030517578</v>
      </c>
      <c r="C137" s="122">
        <v>131.17999267578125</v>
      </c>
      <c r="D137" s="122">
        <v>9.075872421264648</v>
      </c>
      <c r="E137" s="122">
        <v>9.287866592407227</v>
      </c>
      <c r="F137" s="122">
        <v>29.569813392426823</v>
      </c>
      <c r="G137" s="122" t="s">
        <v>56</v>
      </c>
      <c r="H137" s="122">
        <v>18.875647008637188</v>
      </c>
      <c r="I137" s="122">
        <v>77.55564731381297</v>
      </c>
      <c r="J137" s="122" t="s">
        <v>62</v>
      </c>
      <c r="K137" s="122">
        <v>1.3687109496050598</v>
      </c>
      <c r="L137" s="122">
        <v>0.7302076714997308</v>
      </c>
      <c r="M137" s="122">
        <v>0.32402328924459944</v>
      </c>
      <c r="N137" s="122">
        <v>0.06755917822633137</v>
      </c>
      <c r="O137" s="122">
        <v>0.054970057846334325</v>
      </c>
      <c r="P137" s="122">
        <v>0.02094750320520225</v>
      </c>
      <c r="Q137" s="122">
        <v>0.006691064511582659</v>
      </c>
      <c r="R137" s="122">
        <v>0.001039998131301679</v>
      </c>
      <c r="S137" s="122">
        <v>0.000721195580001215</v>
      </c>
      <c r="T137" s="122">
        <v>0.0003082054633777723</v>
      </c>
      <c r="U137" s="122">
        <v>0.00014632681538623215</v>
      </c>
      <c r="V137" s="122">
        <v>3.8615227012359616E-05</v>
      </c>
      <c r="W137" s="122">
        <v>4.49634736942772E-05</v>
      </c>
      <c r="X137" s="122">
        <v>67.5</v>
      </c>
    </row>
    <row r="138" spans="1:24" s="122" customFormat="1" ht="12.75" hidden="1">
      <c r="A138" s="122">
        <v>3378</v>
      </c>
      <c r="B138" s="122">
        <v>173.55999755859375</v>
      </c>
      <c r="C138" s="122">
        <v>196.4600067138672</v>
      </c>
      <c r="D138" s="122">
        <v>9.48900318145752</v>
      </c>
      <c r="E138" s="122">
        <v>9.170269012451172</v>
      </c>
      <c r="F138" s="122">
        <v>33.43265686138814</v>
      </c>
      <c r="G138" s="122" t="s">
        <v>57</v>
      </c>
      <c r="H138" s="122">
        <v>-22.02366563224028</v>
      </c>
      <c r="I138" s="122">
        <v>84.03633192635347</v>
      </c>
      <c r="J138" s="122" t="s">
        <v>60</v>
      </c>
      <c r="K138" s="122">
        <v>1.3069519595850942</v>
      </c>
      <c r="L138" s="122">
        <v>-0.003971936758087921</v>
      </c>
      <c r="M138" s="122">
        <v>-0.3104768123561563</v>
      </c>
      <c r="N138" s="122">
        <v>-0.0006978173711556964</v>
      </c>
      <c r="O138" s="122">
        <v>0.052310460621995555</v>
      </c>
      <c r="P138" s="122">
        <v>-0.0004547204174235143</v>
      </c>
      <c r="Q138" s="122">
        <v>-0.006459351225691948</v>
      </c>
      <c r="R138" s="122">
        <v>-5.609868075918047E-05</v>
      </c>
      <c r="S138" s="122">
        <v>0.0006697589976722687</v>
      </c>
      <c r="T138" s="122">
        <v>-3.240118402284292E-05</v>
      </c>
      <c r="U138" s="122">
        <v>-0.0001438402267058395</v>
      </c>
      <c r="V138" s="122">
        <v>-4.416354299589757E-06</v>
      </c>
      <c r="W138" s="122">
        <v>4.1177959074045735E-05</v>
      </c>
      <c r="X138" s="122">
        <v>67.5</v>
      </c>
    </row>
    <row r="139" spans="1:24" s="122" customFormat="1" ht="12.75" hidden="1">
      <c r="A139" s="122">
        <v>3380</v>
      </c>
      <c r="B139" s="122">
        <v>186.63999938964844</v>
      </c>
      <c r="C139" s="122">
        <v>181.44000244140625</v>
      </c>
      <c r="D139" s="122">
        <v>8.659379959106445</v>
      </c>
      <c r="E139" s="122">
        <v>9.10628604888916</v>
      </c>
      <c r="F139" s="122">
        <v>46.292558325304476</v>
      </c>
      <c r="G139" s="122" t="s">
        <v>58</v>
      </c>
      <c r="H139" s="122">
        <v>8.439024085623373</v>
      </c>
      <c r="I139" s="122">
        <v>127.57902347527181</v>
      </c>
      <c r="J139" s="122" t="s">
        <v>61</v>
      </c>
      <c r="K139" s="122">
        <v>-0.4065049063731785</v>
      </c>
      <c r="L139" s="122">
        <v>-0.7301968688206274</v>
      </c>
      <c r="M139" s="122">
        <v>-0.09271052239120145</v>
      </c>
      <c r="N139" s="122">
        <v>-0.06755557425952147</v>
      </c>
      <c r="O139" s="122">
        <v>-0.016891505828196443</v>
      </c>
      <c r="P139" s="122">
        <v>-0.020942567174869864</v>
      </c>
      <c r="Q139" s="122">
        <v>-0.0017456019137572056</v>
      </c>
      <c r="R139" s="122">
        <v>-0.0010384840158269475</v>
      </c>
      <c r="S139" s="122">
        <v>-0.00026748074631705157</v>
      </c>
      <c r="T139" s="122">
        <v>-0.0003064975871517184</v>
      </c>
      <c r="U139" s="122">
        <v>-2.686123754202631E-05</v>
      </c>
      <c r="V139" s="122">
        <v>-3.836185047565567E-05</v>
      </c>
      <c r="W139" s="122">
        <v>-1.805795262902671E-05</v>
      </c>
      <c r="X139" s="122">
        <v>67.5</v>
      </c>
    </row>
    <row r="140" s="122" customFormat="1" ht="12.75" hidden="1">
      <c r="A140" s="122" t="s">
        <v>136</v>
      </c>
    </row>
    <row r="141" spans="1:24" s="122" customFormat="1" ht="12.75" hidden="1">
      <c r="A141" s="122">
        <v>3377</v>
      </c>
      <c r="B141" s="122">
        <v>146.48</v>
      </c>
      <c r="C141" s="122">
        <v>170.88</v>
      </c>
      <c r="D141" s="122">
        <v>9.771501115917513</v>
      </c>
      <c r="E141" s="122">
        <v>10.158041463894225</v>
      </c>
      <c r="F141" s="122">
        <v>37.6509331389934</v>
      </c>
      <c r="G141" s="122" t="s">
        <v>59</v>
      </c>
      <c r="H141" s="122">
        <v>12.818986963228625</v>
      </c>
      <c r="I141" s="122">
        <v>91.79898696322861</v>
      </c>
      <c r="J141" s="122" t="s">
        <v>73</v>
      </c>
      <c r="K141" s="122">
        <v>1.5754006600474917</v>
      </c>
      <c r="M141" s="122" t="s">
        <v>68</v>
      </c>
      <c r="N141" s="122">
        <v>0.9880830802695069</v>
      </c>
      <c r="X141" s="122">
        <v>67.5</v>
      </c>
    </row>
    <row r="142" spans="1:24" s="122" customFormat="1" ht="12.75" hidden="1">
      <c r="A142" s="122">
        <v>3379</v>
      </c>
      <c r="B142" s="122">
        <v>146.75999450683594</v>
      </c>
      <c r="C142" s="122">
        <v>149.9600067138672</v>
      </c>
      <c r="D142" s="122">
        <v>9.260087966918945</v>
      </c>
      <c r="E142" s="122">
        <v>9.537088394165039</v>
      </c>
      <c r="F142" s="122">
        <v>37.11721918153829</v>
      </c>
      <c r="G142" s="122" t="s">
        <v>56</v>
      </c>
      <c r="H142" s="122">
        <v>16.23681306376062</v>
      </c>
      <c r="I142" s="122">
        <v>95.49680757059656</v>
      </c>
      <c r="J142" s="122" t="s">
        <v>62</v>
      </c>
      <c r="K142" s="122">
        <v>1.0607844341554113</v>
      </c>
      <c r="L142" s="122">
        <v>0.6109135640892871</v>
      </c>
      <c r="M142" s="122">
        <v>0.2511259757897969</v>
      </c>
      <c r="N142" s="122">
        <v>0.10819050270696279</v>
      </c>
      <c r="O142" s="122">
        <v>0.04260307534148995</v>
      </c>
      <c r="P142" s="122">
        <v>0.017525318393155173</v>
      </c>
      <c r="Q142" s="122">
        <v>0.005185725664773618</v>
      </c>
      <c r="R142" s="122">
        <v>0.0016653965422007515</v>
      </c>
      <c r="S142" s="122">
        <v>0.0005589473275201437</v>
      </c>
      <c r="T142" s="122">
        <v>0.0002578576539298719</v>
      </c>
      <c r="U142" s="122">
        <v>0.00011340995941112564</v>
      </c>
      <c r="V142" s="122">
        <v>6.182142246164705E-05</v>
      </c>
      <c r="W142" s="122">
        <v>3.4848211668269516E-05</v>
      </c>
      <c r="X142" s="122">
        <v>67.5</v>
      </c>
    </row>
    <row r="143" spans="1:24" s="122" customFormat="1" ht="12.75" hidden="1">
      <c r="A143" s="122">
        <v>3378</v>
      </c>
      <c r="B143" s="122">
        <v>179.3000030517578</v>
      </c>
      <c r="C143" s="122">
        <v>188</v>
      </c>
      <c r="D143" s="122">
        <v>9.534333229064941</v>
      </c>
      <c r="E143" s="122">
        <v>9.323898315429688</v>
      </c>
      <c r="F143" s="122">
        <v>38.846533953910765</v>
      </c>
      <c r="G143" s="122" t="s">
        <v>57</v>
      </c>
      <c r="H143" s="122">
        <v>-14.59620365108627</v>
      </c>
      <c r="I143" s="122">
        <v>97.20379940067154</v>
      </c>
      <c r="J143" s="122" t="s">
        <v>60</v>
      </c>
      <c r="K143" s="122">
        <v>1.0539879545628532</v>
      </c>
      <c r="L143" s="122">
        <v>-0.0033225763700867584</v>
      </c>
      <c r="M143" s="122">
        <v>-0.24982356302476166</v>
      </c>
      <c r="N143" s="122">
        <v>-0.0011182031823068908</v>
      </c>
      <c r="O143" s="122">
        <v>0.042275700911065375</v>
      </c>
      <c r="P143" s="122">
        <v>-0.00038041832195378036</v>
      </c>
      <c r="Q143" s="122">
        <v>-0.005170891114488695</v>
      </c>
      <c r="R143" s="122">
        <v>-8.989400971136804E-05</v>
      </c>
      <c r="S143" s="122">
        <v>0.0005487116840936478</v>
      </c>
      <c r="T143" s="122">
        <v>-2.7108839038643534E-05</v>
      </c>
      <c r="U143" s="122">
        <v>-0.00011340920075142325</v>
      </c>
      <c r="V143" s="122">
        <v>-7.084616887301659E-06</v>
      </c>
      <c r="W143" s="122">
        <v>3.397081253693697E-05</v>
      </c>
      <c r="X143" s="122">
        <v>67.5</v>
      </c>
    </row>
    <row r="144" spans="1:24" s="122" customFormat="1" ht="12.75" hidden="1">
      <c r="A144" s="122">
        <v>3380</v>
      </c>
      <c r="B144" s="122">
        <v>167.77999877929688</v>
      </c>
      <c r="C144" s="122">
        <v>178.3800048828125</v>
      </c>
      <c r="D144" s="122">
        <v>8.80443286895752</v>
      </c>
      <c r="E144" s="122">
        <v>9.15975570678711</v>
      </c>
      <c r="F144" s="122">
        <v>41.9093056350995</v>
      </c>
      <c r="G144" s="122" t="s">
        <v>58</v>
      </c>
      <c r="H144" s="122">
        <v>13.226469717919628</v>
      </c>
      <c r="I144" s="122">
        <v>113.5064684972165</v>
      </c>
      <c r="J144" s="122" t="s">
        <v>61</v>
      </c>
      <c r="K144" s="122">
        <v>-0.1198874780067921</v>
      </c>
      <c r="L144" s="122">
        <v>-0.6109045287723283</v>
      </c>
      <c r="M144" s="122">
        <v>-0.025542965254460745</v>
      </c>
      <c r="N144" s="122">
        <v>-0.10818472395688959</v>
      </c>
      <c r="O144" s="122">
        <v>-0.005271350968282759</v>
      </c>
      <c r="P144" s="122">
        <v>-0.017521189077279686</v>
      </c>
      <c r="Q144" s="122">
        <v>-0.000391963968233871</v>
      </c>
      <c r="R144" s="122">
        <v>-0.0016629686436587527</v>
      </c>
      <c r="S144" s="122">
        <v>-0.0001064781793656502</v>
      </c>
      <c r="T144" s="122">
        <v>-0.0002564287045870538</v>
      </c>
      <c r="U144" s="122">
        <v>4.1482352458167894E-07</v>
      </c>
      <c r="V144" s="122">
        <v>-6.14141390784044E-05</v>
      </c>
      <c r="W144" s="122">
        <v>-7.770569609546086E-06</v>
      </c>
      <c r="X144" s="122">
        <v>67.5</v>
      </c>
    </row>
    <row r="145" s="122" customFormat="1" ht="12.75" hidden="1">
      <c r="A145" s="122" t="s">
        <v>142</v>
      </c>
    </row>
    <row r="146" spans="1:24" s="122" customFormat="1" ht="12.75" hidden="1">
      <c r="A146" s="122">
        <v>3377</v>
      </c>
      <c r="B146" s="122">
        <v>157.14</v>
      </c>
      <c r="C146" s="122">
        <v>159.34</v>
      </c>
      <c r="D146" s="122">
        <v>9.684533742125794</v>
      </c>
      <c r="E146" s="122">
        <v>9.96481135422858</v>
      </c>
      <c r="F146" s="122">
        <v>41.29735610432382</v>
      </c>
      <c r="G146" s="122" t="s">
        <v>59</v>
      </c>
      <c r="H146" s="122">
        <v>11.999200253366979</v>
      </c>
      <c r="I146" s="122">
        <v>101.63920025336697</v>
      </c>
      <c r="J146" s="122" t="s">
        <v>73</v>
      </c>
      <c r="K146" s="122">
        <v>0.8682316605822147</v>
      </c>
      <c r="M146" s="122" t="s">
        <v>68</v>
      </c>
      <c r="N146" s="122">
        <v>0.46343642456757256</v>
      </c>
      <c r="X146" s="122">
        <v>67.5</v>
      </c>
    </row>
    <row r="147" spans="1:24" s="122" customFormat="1" ht="12.75" hidden="1">
      <c r="A147" s="122">
        <v>3379</v>
      </c>
      <c r="B147" s="122">
        <v>144.82000732421875</v>
      </c>
      <c r="C147" s="122">
        <v>156.72000122070312</v>
      </c>
      <c r="D147" s="122">
        <v>9.32137393951416</v>
      </c>
      <c r="E147" s="122">
        <v>9.463375091552734</v>
      </c>
      <c r="F147" s="122">
        <v>34.188440124996156</v>
      </c>
      <c r="G147" s="122" t="s">
        <v>56</v>
      </c>
      <c r="H147" s="122">
        <v>10.056066279734878</v>
      </c>
      <c r="I147" s="122">
        <v>87.37607360395363</v>
      </c>
      <c r="J147" s="122" t="s">
        <v>62</v>
      </c>
      <c r="K147" s="122">
        <v>0.8907838411760796</v>
      </c>
      <c r="L147" s="122">
        <v>0.16149654473125746</v>
      </c>
      <c r="M147" s="122">
        <v>0.21088054011994806</v>
      </c>
      <c r="N147" s="122">
        <v>0.05350555093841269</v>
      </c>
      <c r="O147" s="122">
        <v>0.03577551178606997</v>
      </c>
      <c r="P147" s="122">
        <v>0.004632934839517318</v>
      </c>
      <c r="Q147" s="122">
        <v>0.004354677911898086</v>
      </c>
      <c r="R147" s="122">
        <v>0.000823633142573914</v>
      </c>
      <c r="S147" s="122">
        <v>0.0004693734173167141</v>
      </c>
      <c r="T147" s="122">
        <v>6.815648308168257E-05</v>
      </c>
      <c r="U147" s="122">
        <v>9.524230452626795E-05</v>
      </c>
      <c r="V147" s="122">
        <v>3.057523174918888E-05</v>
      </c>
      <c r="W147" s="122">
        <v>2.926533623238634E-05</v>
      </c>
      <c r="X147" s="122">
        <v>67.5</v>
      </c>
    </row>
    <row r="148" spans="1:24" s="122" customFormat="1" ht="12.75" hidden="1">
      <c r="A148" s="122">
        <v>3378</v>
      </c>
      <c r="B148" s="122">
        <v>176.5</v>
      </c>
      <c r="C148" s="122">
        <v>185.5</v>
      </c>
      <c r="D148" s="122">
        <v>9.355799674987793</v>
      </c>
      <c r="E148" s="122">
        <v>9.255250930786133</v>
      </c>
      <c r="F148" s="122">
        <v>39.109531563674835</v>
      </c>
      <c r="G148" s="122" t="s">
        <v>57</v>
      </c>
      <c r="H148" s="122">
        <v>-9.282353930702499</v>
      </c>
      <c r="I148" s="122">
        <v>99.7176460692975</v>
      </c>
      <c r="J148" s="122" t="s">
        <v>60</v>
      </c>
      <c r="K148" s="122">
        <v>0.8171601448044212</v>
      </c>
      <c r="L148" s="122">
        <v>-0.0008778604335049512</v>
      </c>
      <c r="M148" s="122">
        <v>-0.19439304661358256</v>
      </c>
      <c r="N148" s="122">
        <v>-0.0005528843783079103</v>
      </c>
      <c r="O148" s="122">
        <v>0.03266306954333201</v>
      </c>
      <c r="P148" s="122">
        <v>-0.00010061655473264487</v>
      </c>
      <c r="Q148" s="122">
        <v>-0.004057109224804051</v>
      </c>
      <c r="R148" s="122">
        <v>-4.44381370251649E-05</v>
      </c>
      <c r="S148" s="122">
        <v>0.00041462636203391226</v>
      </c>
      <c r="T148" s="122">
        <v>-7.1780523469646906E-06</v>
      </c>
      <c r="U148" s="122">
        <v>-9.119597562879476E-05</v>
      </c>
      <c r="V148" s="122">
        <v>-3.499692082096421E-06</v>
      </c>
      <c r="W148" s="122">
        <v>2.5381719405350368E-05</v>
      </c>
      <c r="X148" s="122">
        <v>67.5</v>
      </c>
    </row>
    <row r="149" spans="1:24" s="122" customFormat="1" ht="12.75" hidden="1">
      <c r="A149" s="122">
        <v>3380</v>
      </c>
      <c r="B149" s="122">
        <v>187.63999938964844</v>
      </c>
      <c r="C149" s="122">
        <v>189.63999938964844</v>
      </c>
      <c r="D149" s="122">
        <v>8.951889991760254</v>
      </c>
      <c r="E149" s="122">
        <v>8.949185371398926</v>
      </c>
      <c r="F149" s="122">
        <v>45.40875462231813</v>
      </c>
      <c r="G149" s="122" t="s">
        <v>58</v>
      </c>
      <c r="H149" s="122">
        <v>0.919239679906994</v>
      </c>
      <c r="I149" s="122">
        <v>121.05923906955543</v>
      </c>
      <c r="J149" s="122" t="s">
        <v>61</v>
      </c>
      <c r="K149" s="122">
        <v>-0.35460562522840533</v>
      </c>
      <c r="L149" s="122">
        <v>-0.16149415878351245</v>
      </c>
      <c r="M149" s="122">
        <v>-0.08174316870277622</v>
      </c>
      <c r="N149" s="122">
        <v>-0.05350269432549446</v>
      </c>
      <c r="O149" s="122">
        <v>-0.01459490087539783</v>
      </c>
      <c r="P149" s="122">
        <v>-0.0046318421320385135</v>
      </c>
      <c r="Q149" s="122">
        <v>-0.0015821139195339097</v>
      </c>
      <c r="R149" s="122">
        <v>-0.0008224334657125243</v>
      </c>
      <c r="S149" s="122">
        <v>-0.00021999178346041333</v>
      </c>
      <c r="T149" s="122">
        <v>-6.777744278569321E-05</v>
      </c>
      <c r="U149" s="122">
        <v>-2.74661719317897E-05</v>
      </c>
      <c r="V149" s="122">
        <v>-3.0374281091856637E-05</v>
      </c>
      <c r="W149" s="122">
        <v>-1.4568054943014367E-05</v>
      </c>
      <c r="X149" s="122">
        <v>67.5</v>
      </c>
    </row>
    <row r="150" s="122" customFormat="1" ht="12.75" hidden="1">
      <c r="A150" s="122" t="s">
        <v>148</v>
      </c>
    </row>
    <row r="151" spans="1:24" s="122" customFormat="1" ht="12.75" hidden="1">
      <c r="A151" s="122">
        <v>3377</v>
      </c>
      <c r="B151" s="122">
        <v>170.16</v>
      </c>
      <c r="C151" s="122">
        <v>160.36</v>
      </c>
      <c r="D151" s="122">
        <v>9.547333571232935</v>
      </c>
      <c r="E151" s="122">
        <v>10.28592975410571</v>
      </c>
      <c r="F151" s="122">
        <v>42.13571851292737</v>
      </c>
      <c r="G151" s="122" t="s">
        <v>59</v>
      </c>
      <c r="H151" s="122">
        <v>2.5902616897135715</v>
      </c>
      <c r="I151" s="122">
        <v>105.25026168971357</v>
      </c>
      <c r="J151" s="122" t="s">
        <v>73</v>
      </c>
      <c r="K151" s="122">
        <v>0.7992174302557967</v>
      </c>
      <c r="M151" s="122" t="s">
        <v>68</v>
      </c>
      <c r="N151" s="122">
        <v>0.4704615155779077</v>
      </c>
      <c r="X151" s="122">
        <v>67.5</v>
      </c>
    </row>
    <row r="152" spans="1:24" s="122" customFormat="1" ht="12.75" hidden="1">
      <c r="A152" s="122">
        <v>3379</v>
      </c>
      <c r="B152" s="122">
        <v>167.8000030517578</v>
      </c>
      <c r="C152" s="122">
        <v>145.5</v>
      </c>
      <c r="D152" s="122">
        <v>9.224529266357422</v>
      </c>
      <c r="E152" s="122">
        <v>9.348536491394043</v>
      </c>
      <c r="F152" s="122">
        <v>39.399404374783515</v>
      </c>
      <c r="G152" s="122" t="s">
        <v>56</v>
      </c>
      <c r="H152" s="122">
        <v>1.5491309075129038</v>
      </c>
      <c r="I152" s="122">
        <v>101.84913395927072</v>
      </c>
      <c r="J152" s="122" t="s">
        <v>62</v>
      </c>
      <c r="K152" s="122">
        <v>0.7954896593449995</v>
      </c>
      <c r="L152" s="122">
        <v>0.3568256231012314</v>
      </c>
      <c r="M152" s="122">
        <v>0.18832156112926027</v>
      </c>
      <c r="N152" s="122">
        <v>0.049826723646063345</v>
      </c>
      <c r="O152" s="122">
        <v>0.03194833261319264</v>
      </c>
      <c r="P152" s="122">
        <v>0.010236199734007924</v>
      </c>
      <c r="Q152" s="122">
        <v>0.0038888377395640285</v>
      </c>
      <c r="R152" s="122">
        <v>0.000766927483849909</v>
      </c>
      <c r="S152" s="122">
        <v>0.00041913434082268473</v>
      </c>
      <c r="T152" s="122">
        <v>0.00015059341128107267</v>
      </c>
      <c r="U152" s="122">
        <v>8.50373952248904E-05</v>
      </c>
      <c r="V152" s="122">
        <v>2.844936181390745E-05</v>
      </c>
      <c r="W152" s="122">
        <v>2.6129383095355328E-05</v>
      </c>
      <c r="X152" s="122">
        <v>67.5</v>
      </c>
    </row>
    <row r="153" spans="1:24" s="122" customFormat="1" ht="12.75" hidden="1">
      <c r="A153" s="122">
        <v>3378</v>
      </c>
      <c r="B153" s="122">
        <v>184.25999450683594</v>
      </c>
      <c r="C153" s="122">
        <v>181.36000061035156</v>
      </c>
      <c r="D153" s="122">
        <v>9.118756294250488</v>
      </c>
      <c r="E153" s="122">
        <v>9.417020797729492</v>
      </c>
      <c r="F153" s="122">
        <v>37.7061898951161</v>
      </c>
      <c r="G153" s="122" t="s">
        <v>57</v>
      </c>
      <c r="H153" s="122">
        <v>-18.08920238940479</v>
      </c>
      <c r="I153" s="122">
        <v>98.67079211743115</v>
      </c>
      <c r="J153" s="122" t="s">
        <v>60</v>
      </c>
      <c r="K153" s="122">
        <v>0.7953172886246799</v>
      </c>
      <c r="L153" s="122">
        <v>-0.0019418520348538238</v>
      </c>
      <c r="M153" s="122">
        <v>-0.18831315571516136</v>
      </c>
      <c r="N153" s="122">
        <v>0.0005157343753255764</v>
      </c>
      <c r="O153" s="122">
        <v>0.03193237067505178</v>
      </c>
      <c r="P153" s="122">
        <v>-0.00022227319089869973</v>
      </c>
      <c r="Q153" s="122">
        <v>-0.0038882881413297393</v>
      </c>
      <c r="R153" s="122">
        <v>4.146050034689336E-05</v>
      </c>
      <c r="S153" s="122">
        <v>0.0004170733048536417</v>
      </c>
      <c r="T153" s="122">
        <v>-1.5834323854855078E-05</v>
      </c>
      <c r="U153" s="122">
        <v>-8.464364743698041E-05</v>
      </c>
      <c r="V153" s="122">
        <v>3.277870021904239E-06</v>
      </c>
      <c r="W153" s="122">
        <v>2.5899938756224703E-05</v>
      </c>
      <c r="X153" s="122">
        <v>67.5</v>
      </c>
    </row>
    <row r="154" spans="1:24" s="122" customFormat="1" ht="12.75" hidden="1">
      <c r="A154" s="122">
        <v>3380</v>
      </c>
      <c r="B154" s="122">
        <v>185.83999633789062</v>
      </c>
      <c r="C154" s="122">
        <v>179.44000244140625</v>
      </c>
      <c r="D154" s="122">
        <v>8.876843452453613</v>
      </c>
      <c r="E154" s="122">
        <v>9.192983627319336</v>
      </c>
      <c r="F154" s="122">
        <v>44.46600199533076</v>
      </c>
      <c r="G154" s="122" t="s">
        <v>58</v>
      </c>
      <c r="H154" s="122">
        <v>1.1990675846698053</v>
      </c>
      <c r="I154" s="122">
        <v>119.53906392256043</v>
      </c>
      <c r="J154" s="122" t="s">
        <v>61</v>
      </c>
      <c r="K154" s="122">
        <v>-0.016559243325434722</v>
      </c>
      <c r="L154" s="122">
        <v>-0.3568203392636927</v>
      </c>
      <c r="M154" s="122">
        <v>-0.0017792612959039921</v>
      </c>
      <c r="N154" s="122">
        <v>0.04982405450538199</v>
      </c>
      <c r="O154" s="122">
        <v>-0.0010097820726680477</v>
      </c>
      <c r="P154" s="122">
        <v>-0.010233786182206056</v>
      </c>
      <c r="Q154" s="122">
        <v>6.537808999951637E-05</v>
      </c>
      <c r="R154" s="122">
        <v>0.0007658059756853152</v>
      </c>
      <c r="S154" s="122">
        <v>-4.151450391523053E-05</v>
      </c>
      <c r="T154" s="122">
        <v>-0.00014975863817933801</v>
      </c>
      <c r="U154" s="122">
        <v>8.173832344645535E-06</v>
      </c>
      <c r="V154" s="122">
        <v>2.8259896598149767E-05</v>
      </c>
      <c r="W154" s="122">
        <v>-3.455116983207707E-06</v>
      </c>
      <c r="X154" s="122">
        <v>67.5</v>
      </c>
    </row>
    <row r="155" spans="1:14" s="122" customFormat="1" ht="12.75">
      <c r="A155" s="122" t="s">
        <v>154</v>
      </c>
      <c r="E155" s="123" t="s">
        <v>106</v>
      </c>
      <c r="F155" s="123">
        <f>MIN(F126:F154)</f>
        <v>27.93318855635002</v>
      </c>
      <c r="G155" s="123"/>
      <c r="H155" s="123"/>
      <c r="I155" s="124"/>
      <c r="J155" s="124" t="s">
        <v>158</v>
      </c>
      <c r="K155" s="123">
        <f>AVERAGE(K153,K148,K143,K138,K133,K128)</f>
        <v>1.155243960249736</v>
      </c>
      <c r="L155" s="123">
        <f>AVERAGE(L153,L148,L143,L138,L133,L128)</f>
        <v>-0.0018472844765314255</v>
      </c>
      <c r="M155" s="124" t="s">
        <v>108</v>
      </c>
      <c r="N155" s="123" t="e">
        <f>Mittelwert(K151,K146,K141,K136,K131,K126)</f>
        <v>#NAME?</v>
      </c>
    </row>
    <row r="156" spans="5:14" s="122" customFormat="1" ht="12.75">
      <c r="E156" s="123" t="s">
        <v>107</v>
      </c>
      <c r="F156" s="123">
        <f>MAX(F126:F154)</f>
        <v>46.292558325304476</v>
      </c>
      <c r="G156" s="123"/>
      <c r="H156" s="123"/>
      <c r="I156" s="124"/>
      <c r="J156" s="124" t="s">
        <v>159</v>
      </c>
      <c r="K156" s="123">
        <f>AVERAGE(K154,K149,K144,K139,K134,K129)</f>
        <v>-0.5455508347617174</v>
      </c>
      <c r="L156" s="123">
        <f>AVERAGE(L154,L149,L144,L139,L134,L129)</f>
        <v>-0.3396807122712296</v>
      </c>
      <c r="M156" s="123"/>
      <c r="N156" s="123"/>
    </row>
    <row r="157" spans="5:14" s="122" customFormat="1" ht="12.75">
      <c r="E157" s="123"/>
      <c r="F157" s="123"/>
      <c r="G157" s="123"/>
      <c r="H157" s="123"/>
      <c r="I157" s="123"/>
      <c r="J157" s="124" t="s">
        <v>112</v>
      </c>
      <c r="K157" s="123">
        <f>ABS(K155/$G$33)</f>
        <v>0.7220274751560849</v>
      </c>
      <c r="L157" s="123">
        <f>ABS(L155/$H$33)</f>
        <v>0.005131345768142849</v>
      </c>
      <c r="M157" s="124" t="s">
        <v>111</v>
      </c>
      <c r="N157" s="123">
        <f>K157+L157+L158+K158</f>
        <v>1.2494313312992675</v>
      </c>
    </row>
    <row r="158" spans="5:14" s="122" customFormat="1" ht="12.75">
      <c r="E158" s="123"/>
      <c r="F158" s="123"/>
      <c r="G158" s="123"/>
      <c r="H158" s="123"/>
      <c r="I158" s="123"/>
      <c r="J158" s="123"/>
      <c r="K158" s="123">
        <f>ABS(K156/$G$34)</f>
        <v>0.30997206520552123</v>
      </c>
      <c r="L158" s="123">
        <f>ABS(L156/$H$34)</f>
        <v>0.2123004451695185</v>
      </c>
      <c r="M158" s="123"/>
      <c r="N158" s="123"/>
    </row>
    <row r="159" s="101" customFormat="1" ht="12.75"/>
    <row r="160" s="122" customFormat="1" ht="12.75" hidden="1">
      <c r="A160" s="122" t="s">
        <v>119</v>
      </c>
    </row>
    <row r="161" spans="1:24" s="122" customFormat="1" ht="12.75" hidden="1">
      <c r="A161" s="122">
        <v>3377</v>
      </c>
      <c r="B161" s="122">
        <v>152.74</v>
      </c>
      <c r="C161" s="122">
        <v>156.94</v>
      </c>
      <c r="D161" s="122">
        <v>9.79989175545393</v>
      </c>
      <c r="E161" s="122">
        <v>10.313834080130198</v>
      </c>
      <c r="F161" s="122">
        <v>38.29863195820304</v>
      </c>
      <c r="G161" s="122" t="s">
        <v>59</v>
      </c>
      <c r="H161" s="122">
        <v>7.892124652671953</v>
      </c>
      <c r="I161" s="122">
        <v>93.13212465267196</v>
      </c>
      <c r="J161" s="122" t="s">
        <v>73</v>
      </c>
      <c r="K161" s="122">
        <v>4.150526127160696</v>
      </c>
      <c r="M161" s="122" t="s">
        <v>68</v>
      </c>
      <c r="N161" s="122">
        <v>2.823102802985976</v>
      </c>
      <c r="X161" s="122">
        <v>67.5</v>
      </c>
    </row>
    <row r="162" spans="1:24" s="122" customFormat="1" ht="12.75" hidden="1">
      <c r="A162" s="122">
        <v>3379</v>
      </c>
      <c r="B162" s="122">
        <v>115.05999755859375</v>
      </c>
      <c r="C162" s="122">
        <v>119.95999908447266</v>
      </c>
      <c r="D162" s="122">
        <v>9.29631519317627</v>
      </c>
      <c r="E162" s="122">
        <v>9.787589073181152</v>
      </c>
      <c r="F162" s="122">
        <v>28.129247001110805</v>
      </c>
      <c r="G162" s="122" t="s">
        <v>56</v>
      </c>
      <c r="H162" s="122">
        <v>24.434211724977402</v>
      </c>
      <c r="I162" s="122">
        <v>71.99420928357115</v>
      </c>
      <c r="J162" s="122" t="s">
        <v>62</v>
      </c>
      <c r="K162" s="122">
        <v>1.5579394106241808</v>
      </c>
      <c r="L162" s="122">
        <v>1.2561255084457708</v>
      </c>
      <c r="M162" s="122">
        <v>0.36882071981219167</v>
      </c>
      <c r="N162" s="122">
        <v>0.06478766189993614</v>
      </c>
      <c r="O162" s="122">
        <v>0.06256992487840568</v>
      </c>
      <c r="P162" s="122">
        <v>0.03603443074716499</v>
      </c>
      <c r="Q162" s="122">
        <v>0.0076161264532487</v>
      </c>
      <c r="R162" s="122">
        <v>0.0009973660497267734</v>
      </c>
      <c r="S162" s="122">
        <v>0.0008208923870183765</v>
      </c>
      <c r="T162" s="122">
        <v>0.0005301953423697222</v>
      </c>
      <c r="U162" s="122">
        <v>0.00016654470117147136</v>
      </c>
      <c r="V162" s="122">
        <v>3.704056180684442E-05</v>
      </c>
      <c r="W162" s="122">
        <v>5.117600035600219E-05</v>
      </c>
      <c r="X162" s="122">
        <v>67.5</v>
      </c>
    </row>
    <row r="163" spans="1:24" s="122" customFormat="1" ht="12.75" hidden="1">
      <c r="A163" s="122">
        <v>3380</v>
      </c>
      <c r="B163" s="122">
        <v>192.86000061035156</v>
      </c>
      <c r="C163" s="122">
        <v>201.55999755859375</v>
      </c>
      <c r="D163" s="122">
        <v>8.825761795043945</v>
      </c>
      <c r="E163" s="122">
        <v>9.109938621520996</v>
      </c>
      <c r="F163" s="122">
        <v>34.62144942869511</v>
      </c>
      <c r="G163" s="122" t="s">
        <v>57</v>
      </c>
      <c r="H163" s="122">
        <v>-31.72006430539976</v>
      </c>
      <c r="I163" s="122">
        <v>93.6399363049518</v>
      </c>
      <c r="J163" s="122" t="s">
        <v>60</v>
      </c>
      <c r="K163" s="122">
        <v>1.5222911522326186</v>
      </c>
      <c r="L163" s="122">
        <v>-0.006833447733474929</v>
      </c>
      <c r="M163" s="122">
        <v>-0.36125008142846515</v>
      </c>
      <c r="N163" s="122">
        <v>-0.0006688995387509461</v>
      </c>
      <c r="O163" s="122">
        <v>0.060991025531859935</v>
      </c>
      <c r="P163" s="122">
        <v>-0.000782157242963509</v>
      </c>
      <c r="Q163" s="122">
        <v>-0.007497507257146437</v>
      </c>
      <c r="R163" s="122">
        <v>-5.378646849210221E-05</v>
      </c>
      <c r="S163" s="122">
        <v>0.0007859619768076664</v>
      </c>
      <c r="T163" s="122">
        <v>-5.572101184772752E-05</v>
      </c>
      <c r="U163" s="122">
        <v>-0.00016575605582907902</v>
      </c>
      <c r="V163" s="122">
        <v>-4.232753048921581E-06</v>
      </c>
      <c r="W163" s="122">
        <v>4.847844728307949E-05</v>
      </c>
      <c r="X163" s="122">
        <v>67.5</v>
      </c>
    </row>
    <row r="164" spans="1:24" s="122" customFormat="1" ht="12.75" hidden="1">
      <c r="A164" s="122">
        <v>3378</v>
      </c>
      <c r="B164" s="122">
        <v>166.3800048828125</v>
      </c>
      <c r="C164" s="122">
        <v>169.0800018310547</v>
      </c>
      <c r="D164" s="122">
        <v>9.35267448425293</v>
      </c>
      <c r="E164" s="122">
        <v>9.748438835144043</v>
      </c>
      <c r="F164" s="122">
        <v>45.04967606216014</v>
      </c>
      <c r="G164" s="122" t="s">
        <v>58</v>
      </c>
      <c r="H164" s="122">
        <v>15.972874572322525</v>
      </c>
      <c r="I164" s="122">
        <v>114.85287945513502</v>
      </c>
      <c r="J164" s="122" t="s">
        <v>61</v>
      </c>
      <c r="K164" s="122">
        <v>-0.3313681563009736</v>
      </c>
      <c r="L164" s="122">
        <v>-1.2561069209904943</v>
      </c>
      <c r="M164" s="122">
        <v>-0.07434448218065996</v>
      </c>
      <c r="N164" s="122">
        <v>-0.06478420878476093</v>
      </c>
      <c r="O164" s="122">
        <v>-0.01396747306642612</v>
      </c>
      <c r="P164" s="122">
        <v>-0.03602594106084544</v>
      </c>
      <c r="Q164" s="122">
        <v>-0.0013389425233784754</v>
      </c>
      <c r="R164" s="122">
        <v>-0.0009959146815640065</v>
      </c>
      <c r="S164" s="122">
        <v>-0.0002369136595414313</v>
      </c>
      <c r="T164" s="122">
        <v>-0.000527259205618273</v>
      </c>
      <c r="U164" s="122">
        <v>-1.618849728300741E-05</v>
      </c>
      <c r="V164" s="122">
        <v>-3.679792141675269E-05</v>
      </c>
      <c r="W164" s="122">
        <v>-1.6395827562499517E-05</v>
      </c>
      <c r="X164" s="122">
        <v>67.5</v>
      </c>
    </row>
    <row r="165" s="122" customFormat="1" ht="12.75" hidden="1">
      <c r="A165" s="122" t="s">
        <v>125</v>
      </c>
    </row>
    <row r="166" spans="1:24" s="122" customFormat="1" ht="12.75" hidden="1">
      <c r="A166" s="122">
        <v>3377</v>
      </c>
      <c r="B166" s="122">
        <v>145.1</v>
      </c>
      <c r="C166" s="122">
        <v>147.5</v>
      </c>
      <c r="D166" s="122">
        <v>9.774038934817007</v>
      </c>
      <c r="E166" s="122">
        <v>10.483717862396276</v>
      </c>
      <c r="F166" s="122">
        <v>34.16801789717135</v>
      </c>
      <c r="G166" s="122" t="s">
        <v>59</v>
      </c>
      <c r="H166" s="122">
        <v>5.680628673016713</v>
      </c>
      <c r="I166" s="122">
        <v>83.28062867301671</v>
      </c>
      <c r="J166" s="122" t="s">
        <v>73</v>
      </c>
      <c r="K166" s="122">
        <v>3.7187533128640613</v>
      </c>
      <c r="M166" s="122" t="s">
        <v>68</v>
      </c>
      <c r="N166" s="122">
        <v>2.5967464085164966</v>
      </c>
      <c r="X166" s="122">
        <v>67.5</v>
      </c>
    </row>
    <row r="167" spans="1:24" s="122" customFormat="1" ht="12.75" hidden="1">
      <c r="A167" s="122">
        <v>3379</v>
      </c>
      <c r="B167" s="122">
        <v>123.4000015258789</v>
      </c>
      <c r="C167" s="122">
        <v>126.5999984741211</v>
      </c>
      <c r="D167" s="122">
        <v>9.180651664733887</v>
      </c>
      <c r="E167" s="122">
        <v>9.553322792053223</v>
      </c>
      <c r="F167" s="122">
        <v>27.93318855635002</v>
      </c>
      <c r="G167" s="122" t="s">
        <v>56</v>
      </c>
      <c r="H167" s="122">
        <v>16.518495376868316</v>
      </c>
      <c r="I167" s="122">
        <v>72.41849690274722</v>
      </c>
      <c r="J167" s="122" t="s">
        <v>62</v>
      </c>
      <c r="K167" s="122">
        <v>1.4225879418530067</v>
      </c>
      <c r="L167" s="122">
        <v>1.2546017452049358</v>
      </c>
      <c r="M167" s="122">
        <v>0.3367786372146264</v>
      </c>
      <c r="N167" s="122">
        <v>0.05423966836571634</v>
      </c>
      <c r="O167" s="122">
        <v>0.05713381353679585</v>
      </c>
      <c r="P167" s="122">
        <v>0.035990644959861054</v>
      </c>
      <c r="Q167" s="122">
        <v>0.006954458714544276</v>
      </c>
      <c r="R167" s="122">
        <v>0.0008349773807710531</v>
      </c>
      <c r="S167" s="122">
        <v>0.0007495522763911522</v>
      </c>
      <c r="T167" s="122">
        <v>0.0005295475757001061</v>
      </c>
      <c r="U167" s="122">
        <v>0.00015207565175525984</v>
      </c>
      <c r="V167" s="122">
        <v>3.1014698028866796E-05</v>
      </c>
      <c r="W167" s="122">
        <v>4.672649454161992E-05</v>
      </c>
      <c r="X167" s="122">
        <v>67.5</v>
      </c>
    </row>
    <row r="168" spans="1:24" s="122" customFormat="1" ht="12.75" hidden="1">
      <c r="A168" s="122">
        <v>3380</v>
      </c>
      <c r="B168" s="122">
        <v>195.36000061035156</v>
      </c>
      <c r="C168" s="122">
        <v>200.55999755859375</v>
      </c>
      <c r="D168" s="122">
        <v>8.877801895141602</v>
      </c>
      <c r="E168" s="122">
        <v>9.113977432250977</v>
      </c>
      <c r="F168" s="122">
        <v>36.08661428332782</v>
      </c>
      <c r="G168" s="122" t="s">
        <v>57</v>
      </c>
      <c r="H168" s="122">
        <v>-30.819230365127325</v>
      </c>
      <c r="I168" s="122">
        <v>97.04077024522424</v>
      </c>
      <c r="J168" s="122" t="s">
        <v>60</v>
      </c>
      <c r="K168" s="122">
        <v>1.4047463809806846</v>
      </c>
      <c r="L168" s="122">
        <v>-0.006825481226090264</v>
      </c>
      <c r="M168" s="122">
        <v>-0.33192887206937466</v>
      </c>
      <c r="N168" s="122">
        <v>-0.0005599620994055394</v>
      </c>
      <c r="O168" s="122">
        <v>0.056511328770189405</v>
      </c>
      <c r="P168" s="122">
        <v>-0.0007812275031870009</v>
      </c>
      <c r="Q168" s="122">
        <v>-0.006821087608459112</v>
      </c>
      <c r="R168" s="122">
        <v>-4.5032044065912254E-05</v>
      </c>
      <c r="S168" s="122">
        <v>0.0007471474918472253</v>
      </c>
      <c r="T168" s="122">
        <v>-5.56514068837036E-05</v>
      </c>
      <c r="U168" s="122">
        <v>-0.00014633541751268855</v>
      </c>
      <c r="V168" s="122">
        <v>-3.5423593366599734E-06</v>
      </c>
      <c r="W168" s="122">
        <v>4.6675214218879644E-05</v>
      </c>
      <c r="X168" s="122">
        <v>67.5</v>
      </c>
    </row>
    <row r="169" spans="1:24" s="122" customFormat="1" ht="12.75" hidden="1">
      <c r="A169" s="122">
        <v>3378</v>
      </c>
      <c r="B169" s="122">
        <v>148.52000427246094</v>
      </c>
      <c r="C169" s="122">
        <v>158.02000427246094</v>
      </c>
      <c r="D169" s="122">
        <v>9.712567329406738</v>
      </c>
      <c r="E169" s="122">
        <v>9.599664688110352</v>
      </c>
      <c r="F169" s="122">
        <v>42.19857389368661</v>
      </c>
      <c r="G169" s="122" t="s">
        <v>58</v>
      </c>
      <c r="H169" s="122">
        <v>22.500015813835645</v>
      </c>
      <c r="I169" s="122">
        <v>103.52002008629658</v>
      </c>
      <c r="J169" s="122" t="s">
        <v>61</v>
      </c>
      <c r="K169" s="122">
        <v>0.22459754546130553</v>
      </c>
      <c r="L169" s="122">
        <v>-1.254583178540707</v>
      </c>
      <c r="M169" s="122">
        <v>0.05694799707534646</v>
      </c>
      <c r="N169" s="122">
        <v>-0.05423677780685463</v>
      </c>
      <c r="O169" s="122">
        <v>0.008410848345138569</v>
      </c>
      <c r="P169" s="122">
        <v>-0.03598216514073376</v>
      </c>
      <c r="Q169" s="122">
        <v>0.0013554555876259381</v>
      </c>
      <c r="R169" s="122">
        <v>-0.0008337621611745966</v>
      </c>
      <c r="S169" s="122">
        <v>5.999367024577449E-05</v>
      </c>
      <c r="T169" s="122">
        <v>-0.0005266151876291872</v>
      </c>
      <c r="U169" s="122">
        <v>4.138779334748575E-05</v>
      </c>
      <c r="V169" s="122">
        <v>-3.0811737765854295E-05</v>
      </c>
      <c r="W169" s="122">
        <v>2.188531418493164E-06</v>
      </c>
      <c r="X169" s="122">
        <v>67.5</v>
      </c>
    </row>
    <row r="170" s="122" customFormat="1" ht="12.75" hidden="1">
      <c r="A170" s="122" t="s">
        <v>131</v>
      </c>
    </row>
    <row r="171" spans="1:24" s="122" customFormat="1" ht="12.75" hidden="1">
      <c r="A171" s="122">
        <v>3377</v>
      </c>
      <c r="B171" s="122">
        <v>152.3</v>
      </c>
      <c r="C171" s="122">
        <v>154.9</v>
      </c>
      <c r="D171" s="122">
        <v>9.578605176244443</v>
      </c>
      <c r="E171" s="122">
        <v>10.284437208611047</v>
      </c>
      <c r="F171" s="122">
        <v>41.9850942613408</v>
      </c>
      <c r="G171" s="122" t="s">
        <v>59</v>
      </c>
      <c r="H171" s="122">
        <v>19.653349247276324</v>
      </c>
      <c r="I171" s="122">
        <v>104.45334924727634</v>
      </c>
      <c r="J171" s="122" t="s">
        <v>73</v>
      </c>
      <c r="K171" s="122">
        <v>3.7523572666414835</v>
      </c>
      <c r="M171" s="122" t="s">
        <v>68</v>
      </c>
      <c r="N171" s="122">
        <v>2.0484062559620466</v>
      </c>
      <c r="X171" s="122">
        <v>67.5</v>
      </c>
    </row>
    <row r="172" spans="1:24" s="122" customFormat="1" ht="12.75" hidden="1">
      <c r="A172" s="122">
        <v>3379</v>
      </c>
      <c r="B172" s="122">
        <v>126.18000030517578</v>
      </c>
      <c r="C172" s="122">
        <v>131.17999267578125</v>
      </c>
      <c r="D172" s="122">
        <v>9.075872421264648</v>
      </c>
      <c r="E172" s="122">
        <v>9.287866592407227</v>
      </c>
      <c r="F172" s="122">
        <v>29.569813392426823</v>
      </c>
      <c r="G172" s="122" t="s">
        <v>56</v>
      </c>
      <c r="H172" s="122">
        <v>18.875647008637188</v>
      </c>
      <c r="I172" s="122">
        <v>77.55564731381297</v>
      </c>
      <c r="J172" s="122" t="s">
        <v>62</v>
      </c>
      <c r="K172" s="122">
        <v>1.8200170367683068</v>
      </c>
      <c r="L172" s="122">
        <v>0.49480446436043585</v>
      </c>
      <c r="M172" s="122">
        <v>0.43086362799731814</v>
      </c>
      <c r="N172" s="122">
        <v>0.06160239121225493</v>
      </c>
      <c r="O172" s="122">
        <v>0.07309528676161117</v>
      </c>
      <c r="P172" s="122">
        <v>0.014194563170002403</v>
      </c>
      <c r="Q172" s="122">
        <v>0.008897313862135154</v>
      </c>
      <c r="R172" s="122">
        <v>0.000948315315544441</v>
      </c>
      <c r="S172" s="122">
        <v>0.0009589967590724975</v>
      </c>
      <c r="T172" s="122">
        <v>0.00020883008897517357</v>
      </c>
      <c r="U172" s="122">
        <v>0.00019458501054694016</v>
      </c>
      <c r="V172" s="122">
        <v>3.521406641588017E-05</v>
      </c>
      <c r="W172" s="122">
        <v>5.979216422229633E-05</v>
      </c>
      <c r="X172" s="122">
        <v>67.5</v>
      </c>
    </row>
    <row r="173" spans="1:24" s="122" customFormat="1" ht="12.75" hidden="1">
      <c r="A173" s="122">
        <v>3380</v>
      </c>
      <c r="B173" s="122">
        <v>186.63999938964844</v>
      </c>
      <c r="C173" s="122">
        <v>181.44000244140625</v>
      </c>
      <c r="D173" s="122">
        <v>8.659379959106445</v>
      </c>
      <c r="E173" s="122">
        <v>9.10628604888916</v>
      </c>
      <c r="F173" s="122">
        <v>34.36853127418728</v>
      </c>
      <c r="G173" s="122" t="s">
        <v>57</v>
      </c>
      <c r="H173" s="122">
        <v>-24.422752884752143</v>
      </c>
      <c r="I173" s="122">
        <v>94.7172465048963</v>
      </c>
      <c r="J173" s="122" t="s">
        <v>60</v>
      </c>
      <c r="K173" s="122">
        <v>1.6926707365338745</v>
      </c>
      <c r="L173" s="122">
        <v>-0.0026910231382043437</v>
      </c>
      <c r="M173" s="122">
        <v>-0.4024903772180564</v>
      </c>
      <c r="N173" s="122">
        <v>-0.0006360948562576092</v>
      </c>
      <c r="O173" s="122">
        <v>0.0676870005212624</v>
      </c>
      <c r="P173" s="122">
        <v>-0.0003082203617500383</v>
      </c>
      <c r="Q173" s="122">
        <v>-0.008391856524557921</v>
      </c>
      <c r="R173" s="122">
        <v>-5.112381978598048E-05</v>
      </c>
      <c r="S173" s="122">
        <v>0.0008615575263342712</v>
      </c>
      <c r="T173" s="122">
        <v>-2.1972837723465808E-05</v>
      </c>
      <c r="U173" s="122">
        <v>-0.0001880756435733382</v>
      </c>
      <c r="V173" s="122">
        <v>-4.020312721943277E-06</v>
      </c>
      <c r="W173" s="122">
        <v>5.2812912965470884E-05</v>
      </c>
      <c r="X173" s="122">
        <v>67.5</v>
      </c>
    </row>
    <row r="174" spans="1:24" s="122" customFormat="1" ht="12.75" hidden="1">
      <c r="A174" s="122">
        <v>3378</v>
      </c>
      <c r="B174" s="122">
        <v>173.55999755859375</v>
      </c>
      <c r="C174" s="122">
        <v>196.4600067138672</v>
      </c>
      <c r="D174" s="122">
        <v>9.48900318145752</v>
      </c>
      <c r="E174" s="122">
        <v>9.170269012451172</v>
      </c>
      <c r="F174" s="122">
        <v>42.85402551018942</v>
      </c>
      <c r="G174" s="122" t="s">
        <v>58</v>
      </c>
      <c r="H174" s="122">
        <v>1.6578881926247107</v>
      </c>
      <c r="I174" s="122">
        <v>107.71788575121846</v>
      </c>
      <c r="J174" s="122" t="s">
        <v>61</v>
      </c>
      <c r="K174" s="122">
        <v>-0.6688256811821444</v>
      </c>
      <c r="L174" s="122">
        <v>-0.4947971466626374</v>
      </c>
      <c r="M174" s="122">
        <v>-0.15376918474739346</v>
      </c>
      <c r="N174" s="122">
        <v>-0.061599107026007655</v>
      </c>
      <c r="O174" s="122">
        <v>-0.027593312726035487</v>
      </c>
      <c r="P174" s="122">
        <v>-0.01419121643115175</v>
      </c>
      <c r="Q174" s="122">
        <v>-0.0029561694864430606</v>
      </c>
      <c r="R174" s="122">
        <v>-0.000946936266464984</v>
      </c>
      <c r="S174" s="122">
        <v>-0.0004211809738441724</v>
      </c>
      <c r="T174" s="122">
        <v>-0.00020767089459950124</v>
      </c>
      <c r="U174" s="122">
        <v>-4.990870288864912E-05</v>
      </c>
      <c r="V174" s="122">
        <v>-3.4983818533141874E-05</v>
      </c>
      <c r="W174" s="122">
        <v>-2.8033892460513766E-05</v>
      </c>
      <c r="X174" s="122">
        <v>67.5</v>
      </c>
    </row>
    <row r="175" s="122" customFormat="1" ht="12.75" hidden="1">
      <c r="A175" s="122" t="s">
        <v>137</v>
      </c>
    </row>
    <row r="176" spans="1:24" s="122" customFormat="1" ht="12.75" hidden="1">
      <c r="A176" s="122">
        <v>3377</v>
      </c>
      <c r="B176" s="122">
        <v>146.48</v>
      </c>
      <c r="C176" s="122">
        <v>170.88</v>
      </c>
      <c r="D176" s="122">
        <v>9.771501115917513</v>
      </c>
      <c r="E176" s="122">
        <v>10.158041463894225</v>
      </c>
      <c r="F176" s="122">
        <v>39.91341301682837</v>
      </c>
      <c r="G176" s="122" t="s">
        <v>59</v>
      </c>
      <c r="H176" s="122">
        <v>18.33527417032684</v>
      </c>
      <c r="I176" s="122">
        <v>97.31527417032683</v>
      </c>
      <c r="J176" s="122" t="s">
        <v>73</v>
      </c>
      <c r="K176" s="122">
        <v>1.439967409043658</v>
      </c>
      <c r="M176" s="122" t="s">
        <v>68</v>
      </c>
      <c r="N176" s="122">
        <v>0.7579014782194536</v>
      </c>
      <c r="X176" s="122">
        <v>67.5</v>
      </c>
    </row>
    <row r="177" spans="1:24" s="122" customFormat="1" ht="12.75" hidden="1">
      <c r="A177" s="122">
        <v>3379</v>
      </c>
      <c r="B177" s="122">
        <v>146.75999450683594</v>
      </c>
      <c r="C177" s="122">
        <v>149.9600067138672</v>
      </c>
      <c r="D177" s="122">
        <v>9.260087966918945</v>
      </c>
      <c r="E177" s="122">
        <v>9.537088394165039</v>
      </c>
      <c r="F177" s="122">
        <v>37.11721918153829</v>
      </c>
      <c r="G177" s="122" t="s">
        <v>56</v>
      </c>
      <c r="H177" s="122">
        <v>16.23681306376062</v>
      </c>
      <c r="I177" s="122">
        <v>95.49680757059656</v>
      </c>
      <c r="J177" s="122" t="s">
        <v>62</v>
      </c>
      <c r="K177" s="122">
        <v>1.1623711260788245</v>
      </c>
      <c r="L177" s="122">
        <v>0.008583574803827551</v>
      </c>
      <c r="M177" s="122">
        <v>0.27517478859787214</v>
      </c>
      <c r="N177" s="122">
        <v>0.10416966024325511</v>
      </c>
      <c r="O177" s="122">
        <v>0.0466829414464135</v>
      </c>
      <c r="P177" s="122">
        <v>0.0002464236136180575</v>
      </c>
      <c r="Q177" s="122">
        <v>0.005682393252609385</v>
      </c>
      <c r="R177" s="122">
        <v>0.0016034975935930156</v>
      </c>
      <c r="S177" s="122">
        <v>0.0006124894411911606</v>
      </c>
      <c r="T177" s="122">
        <v>3.6172515492242676E-06</v>
      </c>
      <c r="U177" s="122">
        <v>0.0001242949921770963</v>
      </c>
      <c r="V177" s="122">
        <v>5.9515067199776E-05</v>
      </c>
      <c r="W177" s="122">
        <v>3.8189352718079736E-05</v>
      </c>
      <c r="X177" s="122">
        <v>67.5</v>
      </c>
    </row>
    <row r="178" spans="1:24" s="122" customFormat="1" ht="12.75" hidden="1">
      <c r="A178" s="122">
        <v>3380</v>
      </c>
      <c r="B178" s="122">
        <v>167.77999877929688</v>
      </c>
      <c r="C178" s="122">
        <v>178.3800048828125</v>
      </c>
      <c r="D178" s="122">
        <v>8.80443286895752</v>
      </c>
      <c r="E178" s="122">
        <v>9.15975570678711</v>
      </c>
      <c r="F178" s="122">
        <v>35.096172976324944</v>
      </c>
      <c r="G178" s="122" t="s">
        <v>57</v>
      </c>
      <c r="H178" s="122">
        <v>-5.226105808716511</v>
      </c>
      <c r="I178" s="122">
        <v>95.05389297058036</v>
      </c>
      <c r="J178" s="122" t="s">
        <v>60</v>
      </c>
      <c r="K178" s="122">
        <v>0.9033817152037432</v>
      </c>
      <c r="L178" s="122">
        <v>-4.5186161590272634E-05</v>
      </c>
      <c r="M178" s="122">
        <v>-0.2158172728078126</v>
      </c>
      <c r="N178" s="122">
        <v>-0.0010767835254853302</v>
      </c>
      <c r="O178" s="122">
        <v>0.035962394088780276</v>
      </c>
      <c r="P178" s="122">
        <v>-5.394194564441539E-06</v>
      </c>
      <c r="Q178" s="122">
        <v>-0.004547571533373138</v>
      </c>
      <c r="R178" s="122">
        <v>-8.654739214128767E-05</v>
      </c>
      <c r="S178" s="122">
        <v>0.00044438647422007864</v>
      </c>
      <c r="T178" s="122">
        <v>-4.0190123410724877E-07</v>
      </c>
      <c r="U178" s="122">
        <v>-0.00010506238929271244</v>
      </c>
      <c r="V178" s="122">
        <v>-6.821684479767823E-06</v>
      </c>
      <c r="W178" s="122">
        <v>2.6820919087202694E-05</v>
      </c>
      <c r="X178" s="122">
        <v>67.5</v>
      </c>
    </row>
    <row r="179" spans="1:24" s="122" customFormat="1" ht="12.75" hidden="1">
      <c r="A179" s="122">
        <v>3378</v>
      </c>
      <c r="B179" s="122">
        <v>179.3000030517578</v>
      </c>
      <c r="C179" s="122">
        <v>188</v>
      </c>
      <c r="D179" s="122">
        <v>9.534333229064941</v>
      </c>
      <c r="E179" s="122">
        <v>9.323898315429688</v>
      </c>
      <c r="F179" s="122">
        <v>43.605210881716296</v>
      </c>
      <c r="G179" s="122" t="s">
        <v>58</v>
      </c>
      <c r="H179" s="122">
        <v>-2.688796981245005</v>
      </c>
      <c r="I179" s="122">
        <v>109.11120607051281</v>
      </c>
      <c r="J179" s="122" t="s">
        <v>61</v>
      </c>
      <c r="K179" s="122">
        <v>-0.7314424867187422</v>
      </c>
      <c r="L179" s="122">
        <v>-0.008583455867172844</v>
      </c>
      <c r="M179" s="122">
        <v>-0.17071634086308737</v>
      </c>
      <c r="N179" s="122">
        <v>-0.10416409483326991</v>
      </c>
      <c r="O179" s="122">
        <v>-0.029765806447877963</v>
      </c>
      <c r="P179" s="122">
        <v>-0.0002463645672851164</v>
      </c>
      <c r="Q179" s="122">
        <v>-0.0034072255907343376</v>
      </c>
      <c r="R179" s="122">
        <v>-0.0016011602298246527</v>
      </c>
      <c r="S179" s="122">
        <v>-0.00042150204875054595</v>
      </c>
      <c r="T179" s="122">
        <v>-3.5948552360823146E-06</v>
      </c>
      <c r="U179" s="122">
        <v>-6.641640939113599E-05</v>
      </c>
      <c r="V179" s="122">
        <v>-5.9122819999153865E-05</v>
      </c>
      <c r="W179" s="122">
        <v>-2.7185749214315033E-05</v>
      </c>
      <c r="X179" s="122">
        <v>67.5</v>
      </c>
    </row>
    <row r="180" s="122" customFormat="1" ht="12.75" hidden="1">
      <c r="A180" s="122" t="s">
        <v>143</v>
      </c>
    </row>
    <row r="181" spans="1:24" s="122" customFormat="1" ht="12.75" hidden="1">
      <c r="A181" s="122">
        <v>3377</v>
      </c>
      <c r="B181" s="122">
        <v>157.14</v>
      </c>
      <c r="C181" s="122">
        <v>159.34</v>
      </c>
      <c r="D181" s="122">
        <v>9.684533742125794</v>
      </c>
      <c r="E181" s="122">
        <v>9.96481135422858</v>
      </c>
      <c r="F181" s="122">
        <v>41.20226055593699</v>
      </c>
      <c r="G181" s="122" t="s">
        <v>59</v>
      </c>
      <c r="H181" s="122">
        <v>11.76515535564333</v>
      </c>
      <c r="I181" s="122">
        <v>101.40515535564332</v>
      </c>
      <c r="J181" s="122" t="s">
        <v>73</v>
      </c>
      <c r="K181" s="122">
        <v>1.0639793812778797</v>
      </c>
      <c r="M181" s="122" t="s">
        <v>68</v>
      </c>
      <c r="N181" s="122">
        <v>0.5887374362510932</v>
      </c>
      <c r="X181" s="122">
        <v>67.5</v>
      </c>
    </row>
    <row r="182" spans="1:24" s="122" customFormat="1" ht="12.75" hidden="1">
      <c r="A182" s="122">
        <v>3379</v>
      </c>
      <c r="B182" s="122">
        <v>144.82000732421875</v>
      </c>
      <c r="C182" s="122">
        <v>156.72000122070312</v>
      </c>
      <c r="D182" s="122">
        <v>9.32137393951416</v>
      </c>
      <c r="E182" s="122">
        <v>9.463375091552734</v>
      </c>
      <c r="F182" s="122">
        <v>34.188440124996156</v>
      </c>
      <c r="G182" s="122" t="s">
        <v>56</v>
      </c>
      <c r="H182" s="122">
        <v>10.056066279734878</v>
      </c>
      <c r="I182" s="122">
        <v>87.37607360395363</v>
      </c>
      <c r="J182" s="122" t="s">
        <v>62</v>
      </c>
      <c r="K182" s="122">
        <v>0.9616176996978663</v>
      </c>
      <c r="L182" s="122">
        <v>0.28837334497152856</v>
      </c>
      <c r="M182" s="122">
        <v>0.2276496027965682</v>
      </c>
      <c r="N182" s="122">
        <v>0.05200253329748976</v>
      </c>
      <c r="O182" s="122">
        <v>0.03862032760190681</v>
      </c>
      <c r="P182" s="122">
        <v>0.008272621447207322</v>
      </c>
      <c r="Q182" s="122">
        <v>0.004700948725332069</v>
      </c>
      <c r="R182" s="122">
        <v>0.0008005016964177091</v>
      </c>
      <c r="S182" s="122">
        <v>0.0005066923187917196</v>
      </c>
      <c r="T182" s="122">
        <v>0.00012170807962702646</v>
      </c>
      <c r="U182" s="122">
        <v>0.0001028105091073656</v>
      </c>
      <c r="V182" s="122">
        <v>2.9719629559807106E-05</v>
      </c>
      <c r="W182" s="122">
        <v>3.1591340806428966E-05</v>
      </c>
      <c r="X182" s="122">
        <v>67.5</v>
      </c>
    </row>
    <row r="183" spans="1:24" s="122" customFormat="1" ht="12.75" hidden="1">
      <c r="A183" s="122">
        <v>3380</v>
      </c>
      <c r="B183" s="122">
        <v>187.63999938964844</v>
      </c>
      <c r="C183" s="122">
        <v>189.63999938964844</v>
      </c>
      <c r="D183" s="122">
        <v>8.951889991760254</v>
      </c>
      <c r="E183" s="122">
        <v>8.949185371398926</v>
      </c>
      <c r="F183" s="122">
        <v>40.38099787097786</v>
      </c>
      <c r="G183" s="122" t="s">
        <v>57</v>
      </c>
      <c r="H183" s="122">
        <v>-12.484704374637104</v>
      </c>
      <c r="I183" s="122">
        <v>107.65529501501133</v>
      </c>
      <c r="J183" s="122" t="s">
        <v>60</v>
      </c>
      <c r="K183" s="122">
        <v>0.9317832425184349</v>
      </c>
      <c r="L183" s="122">
        <v>-0.001568226899191969</v>
      </c>
      <c r="M183" s="122">
        <v>-0.22121215612471307</v>
      </c>
      <c r="N183" s="122">
        <v>-0.0005372711241046842</v>
      </c>
      <c r="O183" s="122">
        <v>0.03731694469773627</v>
      </c>
      <c r="P183" s="122">
        <v>-0.00017962562055067187</v>
      </c>
      <c r="Q183" s="122">
        <v>-0.004595564962187488</v>
      </c>
      <c r="R183" s="122">
        <v>-4.318534825449805E-05</v>
      </c>
      <c r="S183" s="122">
        <v>0.0004796570687748228</v>
      </c>
      <c r="T183" s="122">
        <v>-1.2805365278444692E-05</v>
      </c>
      <c r="U183" s="122">
        <v>-0.00010190481534232722</v>
      </c>
      <c r="V183" s="122">
        <v>-3.399879073342203E-06</v>
      </c>
      <c r="W183" s="122">
        <v>2.9550710084346696E-05</v>
      </c>
      <c r="X183" s="122">
        <v>67.5</v>
      </c>
    </row>
    <row r="184" spans="1:24" s="122" customFormat="1" ht="12.75" hidden="1">
      <c r="A184" s="122">
        <v>3378</v>
      </c>
      <c r="B184" s="122">
        <v>176.5</v>
      </c>
      <c r="C184" s="122">
        <v>185.5</v>
      </c>
      <c r="D184" s="122">
        <v>9.355799674987793</v>
      </c>
      <c r="E184" s="122">
        <v>9.255250930786133</v>
      </c>
      <c r="F184" s="122">
        <v>44.30753370595469</v>
      </c>
      <c r="G184" s="122" t="s">
        <v>58</v>
      </c>
      <c r="H184" s="122">
        <v>3.97100189247854</v>
      </c>
      <c r="I184" s="122">
        <v>112.97100189247854</v>
      </c>
      <c r="J184" s="122" t="s">
        <v>61</v>
      </c>
      <c r="K184" s="122">
        <v>-0.2376732827518633</v>
      </c>
      <c r="L184" s="122">
        <v>-0.2883690807879043</v>
      </c>
      <c r="M184" s="122">
        <v>-0.05375428946689597</v>
      </c>
      <c r="N184" s="122">
        <v>-0.05199975777920253</v>
      </c>
      <c r="O184" s="122">
        <v>-0.009948635208142766</v>
      </c>
      <c r="P184" s="122">
        <v>-0.008270671087961144</v>
      </c>
      <c r="Q184" s="122">
        <v>-0.0009897987656670006</v>
      </c>
      <c r="R184" s="122">
        <v>-0.0007993359692042938</v>
      </c>
      <c r="S184" s="122">
        <v>-0.00016329789434305186</v>
      </c>
      <c r="T184" s="122">
        <v>-0.00012103255457348744</v>
      </c>
      <c r="U184" s="122">
        <v>-1.3616511776585714E-05</v>
      </c>
      <c r="V184" s="122">
        <v>-2.9524518682932156E-05</v>
      </c>
      <c r="W184" s="122">
        <v>-1.1169975266706485E-05</v>
      </c>
      <c r="X184" s="122">
        <v>67.5</v>
      </c>
    </row>
    <row r="185" s="122" customFormat="1" ht="12.75" hidden="1">
      <c r="A185" s="122" t="s">
        <v>149</v>
      </c>
    </row>
    <row r="186" spans="1:24" s="122" customFormat="1" ht="12.75" hidden="1">
      <c r="A186" s="122">
        <v>3377</v>
      </c>
      <c r="B186" s="122">
        <v>170.16</v>
      </c>
      <c r="C186" s="122">
        <v>160.36</v>
      </c>
      <c r="D186" s="122">
        <v>9.547333571232935</v>
      </c>
      <c r="E186" s="122">
        <v>10.28592975410571</v>
      </c>
      <c r="F186" s="122">
        <v>43.03264470113156</v>
      </c>
      <c r="G186" s="122" t="s">
        <v>59</v>
      </c>
      <c r="H186" s="122">
        <v>4.83068191645981</v>
      </c>
      <c r="I186" s="122">
        <v>107.4906819164598</v>
      </c>
      <c r="J186" s="122" t="s">
        <v>73</v>
      </c>
      <c r="K186" s="122">
        <v>0.863267578832922</v>
      </c>
      <c r="M186" s="122" t="s">
        <v>68</v>
      </c>
      <c r="N186" s="122">
        <v>0.4742339978983271</v>
      </c>
      <c r="X186" s="122">
        <v>67.5</v>
      </c>
    </row>
    <row r="187" spans="1:24" s="122" customFormat="1" ht="12.75" hidden="1">
      <c r="A187" s="122">
        <v>3379</v>
      </c>
      <c r="B187" s="122">
        <v>167.8000030517578</v>
      </c>
      <c r="C187" s="122">
        <v>145.5</v>
      </c>
      <c r="D187" s="122">
        <v>9.224529266357422</v>
      </c>
      <c r="E187" s="122">
        <v>9.348536491394043</v>
      </c>
      <c r="F187" s="122">
        <v>39.399404374783515</v>
      </c>
      <c r="G187" s="122" t="s">
        <v>56</v>
      </c>
      <c r="H187" s="122">
        <v>1.5491309075129038</v>
      </c>
      <c r="I187" s="122">
        <v>101.84913395927072</v>
      </c>
      <c r="J187" s="122" t="s">
        <v>62</v>
      </c>
      <c r="K187" s="122">
        <v>0.8710341552319052</v>
      </c>
      <c r="L187" s="122">
        <v>0.24111123164387724</v>
      </c>
      <c r="M187" s="122">
        <v>0.20620556417475389</v>
      </c>
      <c r="N187" s="122">
        <v>0.05119696537604683</v>
      </c>
      <c r="O187" s="122">
        <v>0.03498233968902173</v>
      </c>
      <c r="P187" s="122">
        <v>0.0069167321498270675</v>
      </c>
      <c r="Q187" s="122">
        <v>0.004258132846910461</v>
      </c>
      <c r="R187" s="122">
        <v>0.0007880183694897043</v>
      </c>
      <c r="S187" s="122">
        <v>0.0004589429584624959</v>
      </c>
      <c r="T187" s="122">
        <v>0.0001017482489530568</v>
      </c>
      <c r="U187" s="122">
        <v>9.311579430696819E-05</v>
      </c>
      <c r="V187" s="122">
        <v>2.9232803166373074E-05</v>
      </c>
      <c r="W187" s="122">
        <v>2.8612845717220044E-05</v>
      </c>
      <c r="X187" s="122">
        <v>67.5</v>
      </c>
    </row>
    <row r="188" spans="1:24" s="122" customFormat="1" ht="12.75" hidden="1">
      <c r="A188" s="122">
        <v>3380</v>
      </c>
      <c r="B188" s="122">
        <v>185.83999633789062</v>
      </c>
      <c r="C188" s="122">
        <v>179.44000244140625</v>
      </c>
      <c r="D188" s="122">
        <v>8.876843452453613</v>
      </c>
      <c r="E188" s="122">
        <v>9.192983627319336</v>
      </c>
      <c r="F188" s="122">
        <v>37.493135873090196</v>
      </c>
      <c r="G188" s="122" t="s">
        <v>57</v>
      </c>
      <c r="H188" s="122">
        <v>-17.54626259359756</v>
      </c>
      <c r="I188" s="122">
        <v>100.79373374429306</v>
      </c>
      <c r="J188" s="122" t="s">
        <v>60</v>
      </c>
      <c r="K188" s="122">
        <v>0.860136459090933</v>
      </c>
      <c r="L188" s="122">
        <v>-0.0013122168774314282</v>
      </c>
      <c r="M188" s="122">
        <v>-0.20398221794797058</v>
      </c>
      <c r="N188" s="122">
        <v>0.0005299120531347319</v>
      </c>
      <c r="O188" s="122">
        <v>0.03448311601323086</v>
      </c>
      <c r="P188" s="122">
        <v>-0.00015024096207565671</v>
      </c>
      <c r="Q188" s="122">
        <v>-0.004227141708040843</v>
      </c>
      <c r="R188" s="122">
        <v>4.260483428912181E-05</v>
      </c>
      <c r="S188" s="122">
        <v>0.0004461420243583602</v>
      </c>
      <c r="T188" s="122">
        <v>-1.0705589932780504E-05</v>
      </c>
      <c r="U188" s="122">
        <v>-9.30363086568967E-05</v>
      </c>
      <c r="V188" s="122">
        <v>3.368780145509963E-06</v>
      </c>
      <c r="W188" s="122">
        <v>2.7575098140244533E-05</v>
      </c>
      <c r="X188" s="122">
        <v>67.5</v>
      </c>
    </row>
    <row r="189" spans="1:24" s="122" customFormat="1" ht="12.75" hidden="1">
      <c r="A189" s="122">
        <v>3378</v>
      </c>
      <c r="B189" s="122">
        <v>184.25999450683594</v>
      </c>
      <c r="C189" s="122">
        <v>181.36000061035156</v>
      </c>
      <c r="D189" s="122">
        <v>9.118756294250488</v>
      </c>
      <c r="E189" s="122">
        <v>9.417020797729492</v>
      </c>
      <c r="F189" s="122">
        <v>43.879407642980915</v>
      </c>
      <c r="G189" s="122" t="s">
        <v>58</v>
      </c>
      <c r="H189" s="122">
        <v>-1.9349240921403492</v>
      </c>
      <c r="I189" s="122">
        <v>114.82507041469559</v>
      </c>
      <c r="J189" s="122" t="s">
        <v>61</v>
      </c>
      <c r="K189" s="122">
        <v>-0.13735272593971495</v>
      </c>
      <c r="L189" s="122">
        <v>-0.2411076608316169</v>
      </c>
      <c r="M189" s="122">
        <v>-0.030199163194618017</v>
      </c>
      <c r="N189" s="122">
        <v>0.0511942228862992</v>
      </c>
      <c r="O189" s="122">
        <v>-0.005888870871072514</v>
      </c>
      <c r="P189" s="122">
        <v>-0.006915100236856003</v>
      </c>
      <c r="Q189" s="122">
        <v>-0.0005128043701835324</v>
      </c>
      <c r="R189" s="122">
        <v>0.0007868657946234596</v>
      </c>
      <c r="S189" s="122">
        <v>-0.00010763797296369235</v>
      </c>
      <c r="T189" s="122">
        <v>-0.00010118347942823657</v>
      </c>
      <c r="U189" s="122">
        <v>-3.846611614948669E-06</v>
      </c>
      <c r="V189" s="122">
        <v>2.9038045755441765E-05</v>
      </c>
      <c r="W189" s="122">
        <v>-7.636026623403036E-06</v>
      </c>
      <c r="X189" s="122">
        <v>67.5</v>
      </c>
    </row>
    <row r="190" spans="1:14" s="122" customFormat="1" ht="12.75">
      <c r="A190" s="122" t="s">
        <v>155</v>
      </c>
      <c r="E190" s="123" t="s">
        <v>106</v>
      </c>
      <c r="F190" s="123">
        <f>MIN(F161:F189)</f>
        <v>27.93318855635002</v>
      </c>
      <c r="G190" s="123"/>
      <c r="H190" s="123"/>
      <c r="I190" s="124"/>
      <c r="J190" s="124" t="s">
        <v>158</v>
      </c>
      <c r="K190" s="123">
        <f>AVERAGE(K188,K183,K178,K173,K168,K163)</f>
        <v>1.2191682810933815</v>
      </c>
      <c r="L190" s="123">
        <f>AVERAGE(L188,L183,L178,L173,L168,L163)</f>
        <v>-0.0032125970059972008</v>
      </c>
      <c r="M190" s="124" t="s">
        <v>108</v>
      </c>
      <c r="N190" s="123" t="e">
        <f>Mittelwert(K186,K181,K176,K171,K166,K161)</f>
        <v>#NAME?</v>
      </c>
    </row>
    <row r="191" spans="5:14" s="122" customFormat="1" ht="12.75">
      <c r="E191" s="123" t="s">
        <v>107</v>
      </c>
      <c r="F191" s="123">
        <f>MAX(F161:F189)</f>
        <v>45.04967606216014</v>
      </c>
      <c r="G191" s="123"/>
      <c r="H191" s="123"/>
      <c r="I191" s="124"/>
      <c r="J191" s="124" t="s">
        <v>159</v>
      </c>
      <c r="K191" s="123">
        <f>AVERAGE(K189,K184,K179,K174,K169,K164)</f>
        <v>-0.3136774645720221</v>
      </c>
      <c r="L191" s="123">
        <f>AVERAGE(L189,L184,L179,L174,L169,L164)</f>
        <v>-0.590591240613422</v>
      </c>
      <c r="M191" s="123"/>
      <c r="N191" s="123"/>
    </row>
    <row r="192" spans="5:14" s="122" customFormat="1" ht="12.75">
      <c r="E192" s="123"/>
      <c r="F192" s="123"/>
      <c r="G192" s="123"/>
      <c r="H192" s="123"/>
      <c r="I192" s="123"/>
      <c r="J192" s="124" t="s">
        <v>112</v>
      </c>
      <c r="K192" s="123">
        <f>ABS(K190/$G$33)</f>
        <v>0.7619801756833634</v>
      </c>
      <c r="L192" s="123">
        <f>ABS(L190/$H$33)</f>
        <v>0.008923880572214446</v>
      </c>
      <c r="M192" s="124" t="s">
        <v>111</v>
      </c>
      <c r="N192" s="123">
        <f>K192+L192+L193+K193</f>
        <v>1.318249413782161</v>
      </c>
    </row>
    <row r="193" spans="5:14" s="122" customFormat="1" ht="12.75">
      <c r="E193" s="123"/>
      <c r="F193" s="123"/>
      <c r="G193" s="123"/>
      <c r="H193" s="123"/>
      <c r="I193" s="123"/>
      <c r="J193" s="123"/>
      <c r="K193" s="123">
        <f>ABS(K191/$G$34)</f>
        <v>0.17822583214319437</v>
      </c>
      <c r="L193" s="123">
        <f>ABS(L191/$H$34)</f>
        <v>0.36911952538338877</v>
      </c>
      <c r="M193" s="123"/>
      <c r="N193" s="123"/>
    </row>
    <row r="194" s="101" customFormat="1" ht="12.75"/>
    <row r="195" s="122" customFormat="1" ht="12.75" hidden="1">
      <c r="A195" s="122" t="s">
        <v>120</v>
      </c>
    </row>
    <row r="196" spans="1:24" s="122" customFormat="1" ht="12.75" hidden="1">
      <c r="A196" s="122">
        <v>3377</v>
      </c>
      <c r="B196" s="122">
        <v>152.74</v>
      </c>
      <c r="C196" s="122">
        <v>156.94</v>
      </c>
      <c r="D196" s="122">
        <v>9.79989175545393</v>
      </c>
      <c r="E196" s="122">
        <v>10.313834080130198</v>
      </c>
      <c r="F196" s="122">
        <v>28.314820624155324</v>
      </c>
      <c r="G196" s="122" t="s">
        <v>59</v>
      </c>
      <c r="H196" s="122">
        <v>-16.385859027947163</v>
      </c>
      <c r="I196" s="122">
        <v>68.85414097205285</v>
      </c>
      <c r="J196" s="122" t="s">
        <v>73</v>
      </c>
      <c r="K196" s="122">
        <v>4.076678001978516</v>
      </c>
      <c r="M196" s="122" t="s">
        <v>68</v>
      </c>
      <c r="N196" s="122">
        <v>2.1761138263454045</v>
      </c>
      <c r="X196" s="122">
        <v>67.5</v>
      </c>
    </row>
    <row r="197" spans="1:24" s="122" customFormat="1" ht="12.75" hidden="1">
      <c r="A197" s="122">
        <v>3380</v>
      </c>
      <c r="B197" s="122">
        <v>192.86000061035156</v>
      </c>
      <c r="C197" s="122">
        <v>201.55999755859375</v>
      </c>
      <c r="D197" s="122">
        <v>8.825761795043945</v>
      </c>
      <c r="E197" s="122">
        <v>9.109938621520996</v>
      </c>
      <c r="F197" s="122">
        <v>42.82597375308095</v>
      </c>
      <c r="G197" s="122" t="s">
        <v>56</v>
      </c>
      <c r="H197" s="122">
        <v>-9.529452767595203</v>
      </c>
      <c r="I197" s="122">
        <v>115.83054784275636</v>
      </c>
      <c r="J197" s="122" t="s">
        <v>62</v>
      </c>
      <c r="K197" s="122">
        <v>1.9262822140767382</v>
      </c>
      <c r="L197" s="122">
        <v>0.38287461332287226</v>
      </c>
      <c r="M197" s="122">
        <v>0.45602039482326673</v>
      </c>
      <c r="N197" s="122">
        <v>0.07328375836761815</v>
      </c>
      <c r="O197" s="122">
        <v>0.07736322288311231</v>
      </c>
      <c r="P197" s="122">
        <v>0.010983314531277811</v>
      </c>
      <c r="Q197" s="122">
        <v>0.009416804563876224</v>
      </c>
      <c r="R197" s="122">
        <v>0.0011279571151955165</v>
      </c>
      <c r="S197" s="122">
        <v>0.001014984330343019</v>
      </c>
      <c r="T197" s="122">
        <v>0.0001616415175658738</v>
      </c>
      <c r="U197" s="122">
        <v>0.00020596270965885072</v>
      </c>
      <c r="V197" s="122">
        <v>4.185421601792086E-05</v>
      </c>
      <c r="W197" s="122">
        <v>6.329106096312184E-05</v>
      </c>
      <c r="X197" s="122">
        <v>67.5</v>
      </c>
    </row>
    <row r="198" spans="1:24" s="122" customFormat="1" ht="12.75" hidden="1">
      <c r="A198" s="122">
        <v>3378</v>
      </c>
      <c r="B198" s="122">
        <v>166.3800048828125</v>
      </c>
      <c r="C198" s="122">
        <v>169.0800018310547</v>
      </c>
      <c r="D198" s="122">
        <v>9.35267448425293</v>
      </c>
      <c r="E198" s="122">
        <v>9.748438835144043</v>
      </c>
      <c r="F198" s="122">
        <v>45.04967606216014</v>
      </c>
      <c r="G198" s="122" t="s">
        <v>57</v>
      </c>
      <c r="H198" s="122">
        <v>15.972874572322525</v>
      </c>
      <c r="I198" s="122">
        <v>114.85287945513502</v>
      </c>
      <c r="J198" s="122" t="s">
        <v>60</v>
      </c>
      <c r="K198" s="122">
        <v>-1.2388554376049228</v>
      </c>
      <c r="L198" s="122">
        <v>-0.0020831547511077383</v>
      </c>
      <c r="M198" s="122">
        <v>0.297232251937422</v>
      </c>
      <c r="N198" s="122">
        <v>-0.000758495545859789</v>
      </c>
      <c r="O198" s="122">
        <v>-0.04911263230260904</v>
      </c>
      <c r="P198" s="122">
        <v>-0.0002382196503254623</v>
      </c>
      <c r="Q198" s="122">
        <v>0.006323133061079199</v>
      </c>
      <c r="R198" s="122">
        <v>-6.100737201955307E-05</v>
      </c>
      <c r="S198" s="122">
        <v>-0.0005899114174862993</v>
      </c>
      <c r="T198" s="122">
        <v>-1.695170505948975E-05</v>
      </c>
      <c r="U198" s="122">
        <v>0.0001499561592120802</v>
      </c>
      <c r="V198" s="122">
        <v>-4.823536590443875E-06</v>
      </c>
      <c r="W198" s="122">
        <v>-3.504861225523488E-05</v>
      </c>
      <c r="X198" s="122">
        <v>67.5</v>
      </c>
    </row>
    <row r="199" spans="1:24" s="122" customFormat="1" ht="12.75" hidden="1">
      <c r="A199" s="122">
        <v>3379</v>
      </c>
      <c r="B199" s="122">
        <v>115.05999755859375</v>
      </c>
      <c r="C199" s="122">
        <v>119.95999908447266</v>
      </c>
      <c r="D199" s="122">
        <v>9.29631519317627</v>
      </c>
      <c r="E199" s="122">
        <v>9.787589073181152</v>
      </c>
      <c r="F199" s="122">
        <v>29.79431039869715</v>
      </c>
      <c r="G199" s="122" t="s">
        <v>58</v>
      </c>
      <c r="H199" s="122">
        <v>28.69578768225459</v>
      </c>
      <c r="I199" s="122">
        <v>76.25578524084834</v>
      </c>
      <c r="J199" s="122" t="s">
        <v>61</v>
      </c>
      <c r="K199" s="122">
        <v>1.4750594472715652</v>
      </c>
      <c r="L199" s="122">
        <v>-0.38286894623803314</v>
      </c>
      <c r="M199" s="122">
        <v>0.3458433010815403</v>
      </c>
      <c r="N199" s="122">
        <v>-0.07327983300329194</v>
      </c>
      <c r="O199" s="122">
        <v>0.05977472378163564</v>
      </c>
      <c r="P199" s="122">
        <v>-0.01098073082682465</v>
      </c>
      <c r="Q199" s="122">
        <v>0.006978122705006504</v>
      </c>
      <c r="R199" s="122">
        <v>-0.001126306065987154</v>
      </c>
      <c r="S199" s="122">
        <v>0.0008259526078178891</v>
      </c>
      <c r="T199" s="122">
        <v>-0.00016075017852734956</v>
      </c>
      <c r="U199" s="122">
        <v>0.00014118706769522942</v>
      </c>
      <c r="V199" s="122">
        <v>-4.157533996536206E-05</v>
      </c>
      <c r="W199" s="122">
        <v>5.2700599397158704E-05</v>
      </c>
      <c r="X199" s="122">
        <v>67.5</v>
      </c>
    </row>
    <row r="200" s="122" customFormat="1" ht="12.75" hidden="1">
      <c r="A200" s="122" t="s">
        <v>126</v>
      </c>
    </row>
    <row r="201" spans="1:24" s="122" customFormat="1" ht="12.75" hidden="1">
      <c r="A201" s="122">
        <v>3377</v>
      </c>
      <c r="B201" s="122">
        <v>145.1</v>
      </c>
      <c r="C201" s="122">
        <v>147.5</v>
      </c>
      <c r="D201" s="122">
        <v>9.774038934817007</v>
      </c>
      <c r="E201" s="122">
        <v>10.483717862396276</v>
      </c>
      <c r="F201" s="122">
        <v>27.732994427730503</v>
      </c>
      <c r="G201" s="122" t="s">
        <v>59</v>
      </c>
      <c r="H201" s="122">
        <v>-10.004003712551594</v>
      </c>
      <c r="I201" s="122">
        <v>67.5959962874484</v>
      </c>
      <c r="J201" s="122" t="s">
        <v>73</v>
      </c>
      <c r="K201" s="122">
        <v>3.505829054218492</v>
      </c>
      <c r="M201" s="122" t="s">
        <v>68</v>
      </c>
      <c r="N201" s="122">
        <v>1.8295201484297559</v>
      </c>
      <c r="X201" s="122">
        <v>67.5</v>
      </c>
    </row>
    <row r="202" spans="1:24" s="122" customFormat="1" ht="12.75" hidden="1">
      <c r="A202" s="122">
        <v>3380</v>
      </c>
      <c r="B202" s="122">
        <v>195.36000061035156</v>
      </c>
      <c r="C202" s="122">
        <v>200.55999755859375</v>
      </c>
      <c r="D202" s="122">
        <v>8.877801895141602</v>
      </c>
      <c r="E202" s="122">
        <v>9.113977432250977</v>
      </c>
      <c r="F202" s="122">
        <v>41.892676573456505</v>
      </c>
      <c r="G202" s="122" t="s">
        <v>56</v>
      </c>
      <c r="H202" s="122">
        <v>-15.206107108337235</v>
      </c>
      <c r="I202" s="122">
        <v>112.65389350201433</v>
      </c>
      <c r="J202" s="122" t="s">
        <v>62</v>
      </c>
      <c r="K202" s="122">
        <v>1.8118385414773794</v>
      </c>
      <c r="L202" s="122">
        <v>0.17231863651098514</v>
      </c>
      <c r="M202" s="122">
        <v>0.42892751964841697</v>
      </c>
      <c r="N202" s="122">
        <v>0.06322799849210348</v>
      </c>
      <c r="O202" s="122">
        <v>0.07276708389784846</v>
      </c>
      <c r="P202" s="122">
        <v>0.004943425243894973</v>
      </c>
      <c r="Q202" s="122">
        <v>0.00885733448391812</v>
      </c>
      <c r="R202" s="122">
        <v>0.0009731504585139804</v>
      </c>
      <c r="S202" s="122">
        <v>0.00095469084669468</v>
      </c>
      <c r="T202" s="122">
        <v>7.27121956329962E-05</v>
      </c>
      <c r="U202" s="122">
        <v>0.00019371237385101014</v>
      </c>
      <c r="V202" s="122">
        <v>3.610352348003554E-05</v>
      </c>
      <c r="W202" s="122">
        <v>5.9529913846017365E-05</v>
      </c>
      <c r="X202" s="122">
        <v>67.5</v>
      </c>
    </row>
    <row r="203" spans="1:24" s="122" customFormat="1" ht="12.75" hidden="1">
      <c r="A203" s="122">
        <v>3378</v>
      </c>
      <c r="B203" s="122">
        <v>148.52000427246094</v>
      </c>
      <c r="C203" s="122">
        <v>158.02000427246094</v>
      </c>
      <c r="D203" s="122">
        <v>9.712567329406738</v>
      </c>
      <c r="E203" s="122">
        <v>9.599664688110352</v>
      </c>
      <c r="F203" s="122">
        <v>42.19857389368661</v>
      </c>
      <c r="G203" s="122" t="s">
        <v>57</v>
      </c>
      <c r="H203" s="122">
        <v>22.500015813835645</v>
      </c>
      <c r="I203" s="122">
        <v>103.52002008629658</v>
      </c>
      <c r="J203" s="122" t="s">
        <v>60</v>
      </c>
      <c r="K203" s="122">
        <v>-1.2450614930118051</v>
      </c>
      <c r="L203" s="122">
        <v>0.0009375724790683951</v>
      </c>
      <c r="M203" s="122">
        <v>0.2982741947556388</v>
      </c>
      <c r="N203" s="122">
        <v>-0.0006546702145270817</v>
      </c>
      <c r="O203" s="122">
        <v>-0.04943077903458484</v>
      </c>
      <c r="P203" s="122">
        <v>0.00010741012053933366</v>
      </c>
      <c r="Q203" s="122">
        <v>0.006324267722607909</v>
      </c>
      <c r="R203" s="122">
        <v>-5.2644408627701154E-05</v>
      </c>
      <c r="S203" s="122">
        <v>-0.0005997105748872246</v>
      </c>
      <c r="T203" s="122">
        <v>7.662034085249003E-06</v>
      </c>
      <c r="U203" s="122">
        <v>0.00014862213781834588</v>
      </c>
      <c r="V203" s="122">
        <v>-4.1630195628723984E-06</v>
      </c>
      <c r="W203" s="122">
        <v>-3.5827624038322794E-05</v>
      </c>
      <c r="X203" s="122">
        <v>67.5</v>
      </c>
    </row>
    <row r="204" spans="1:24" s="122" customFormat="1" ht="12.75" hidden="1">
      <c r="A204" s="122">
        <v>3379</v>
      </c>
      <c r="B204" s="122">
        <v>123.4000015258789</v>
      </c>
      <c r="C204" s="122">
        <v>126.5999984741211</v>
      </c>
      <c r="D204" s="122">
        <v>9.180651664733887</v>
      </c>
      <c r="E204" s="122">
        <v>9.553322792053223</v>
      </c>
      <c r="F204" s="122">
        <v>28.848012284541422</v>
      </c>
      <c r="G204" s="122" t="s">
        <v>58</v>
      </c>
      <c r="H204" s="122">
        <v>18.890231750356108</v>
      </c>
      <c r="I204" s="122">
        <v>74.79023327623501</v>
      </c>
      <c r="J204" s="122" t="s">
        <v>61</v>
      </c>
      <c r="K204" s="122">
        <v>1.3162753431566256</v>
      </c>
      <c r="L204" s="122">
        <v>0.17231608586214903</v>
      </c>
      <c r="M204" s="122">
        <v>0.3082390660747245</v>
      </c>
      <c r="N204" s="122">
        <v>-0.0632246091346372</v>
      </c>
      <c r="O204" s="122">
        <v>0.05340081069637954</v>
      </c>
      <c r="P204" s="122">
        <v>0.004942258209359746</v>
      </c>
      <c r="Q204" s="122">
        <v>0.006201291150460915</v>
      </c>
      <c r="R204" s="122">
        <v>-0.0009717254659348029</v>
      </c>
      <c r="S204" s="122">
        <v>0.0007428201930016709</v>
      </c>
      <c r="T204" s="122">
        <v>7.230737602380268E-05</v>
      </c>
      <c r="U204" s="122">
        <v>0.00012424147428817048</v>
      </c>
      <c r="V204" s="122">
        <v>-3.58627059184415E-05</v>
      </c>
      <c r="W204" s="122">
        <v>4.754147661024891E-05</v>
      </c>
      <c r="X204" s="122">
        <v>67.5</v>
      </c>
    </row>
    <row r="205" s="122" customFormat="1" ht="12.75" hidden="1">
      <c r="A205" s="122" t="s">
        <v>132</v>
      </c>
    </row>
    <row r="206" spans="1:24" s="122" customFormat="1" ht="12.75" hidden="1">
      <c r="A206" s="122">
        <v>3377</v>
      </c>
      <c r="B206" s="122">
        <v>152.3</v>
      </c>
      <c r="C206" s="122">
        <v>154.9</v>
      </c>
      <c r="D206" s="122">
        <v>9.578605176244443</v>
      </c>
      <c r="E206" s="122">
        <v>10.284437208611047</v>
      </c>
      <c r="F206" s="122">
        <v>29.39418605752181</v>
      </c>
      <c r="G206" s="122" t="s">
        <v>59</v>
      </c>
      <c r="H206" s="122">
        <v>-11.671161393750921</v>
      </c>
      <c r="I206" s="122">
        <v>73.12883860624909</v>
      </c>
      <c r="J206" s="122" t="s">
        <v>73</v>
      </c>
      <c r="K206" s="122">
        <v>3.6690999292717104</v>
      </c>
      <c r="M206" s="122" t="s">
        <v>68</v>
      </c>
      <c r="N206" s="122">
        <v>2.145226262717652</v>
      </c>
      <c r="X206" s="122">
        <v>67.5</v>
      </c>
    </row>
    <row r="207" spans="1:24" s="122" customFormat="1" ht="12.75" hidden="1">
      <c r="A207" s="122">
        <v>3380</v>
      </c>
      <c r="B207" s="122">
        <v>186.63999938964844</v>
      </c>
      <c r="C207" s="122">
        <v>181.44000244140625</v>
      </c>
      <c r="D207" s="122">
        <v>8.659379959106445</v>
      </c>
      <c r="E207" s="122">
        <v>9.10628604888916</v>
      </c>
      <c r="F207" s="122">
        <v>40.71113677403433</v>
      </c>
      <c r="G207" s="122" t="s">
        <v>56</v>
      </c>
      <c r="H207" s="122">
        <v>-6.942979780117781</v>
      </c>
      <c r="I207" s="122">
        <v>112.19701960953066</v>
      </c>
      <c r="J207" s="122" t="s">
        <v>62</v>
      </c>
      <c r="K207" s="122">
        <v>1.7105844989980976</v>
      </c>
      <c r="L207" s="122">
        <v>0.7539938055011157</v>
      </c>
      <c r="M207" s="122">
        <v>0.40495728871699727</v>
      </c>
      <c r="N207" s="122">
        <v>0.072414282465253</v>
      </c>
      <c r="O207" s="122">
        <v>0.06870041078674768</v>
      </c>
      <c r="P207" s="122">
        <v>0.021629565192714143</v>
      </c>
      <c r="Q207" s="122">
        <v>0.008362382669713026</v>
      </c>
      <c r="R207" s="122">
        <v>0.0011146019606726202</v>
      </c>
      <c r="S207" s="122">
        <v>0.0009013297775080963</v>
      </c>
      <c r="T207" s="122">
        <v>0.0003182731279185724</v>
      </c>
      <c r="U207" s="122">
        <v>0.00018291308146073528</v>
      </c>
      <c r="V207" s="122">
        <v>4.1370677980611206E-05</v>
      </c>
      <c r="W207" s="122">
        <v>5.620574208619192E-05</v>
      </c>
      <c r="X207" s="122">
        <v>67.5</v>
      </c>
    </row>
    <row r="208" spans="1:24" s="122" customFormat="1" ht="12.75" hidden="1">
      <c r="A208" s="122">
        <v>3378</v>
      </c>
      <c r="B208" s="122">
        <v>173.55999755859375</v>
      </c>
      <c r="C208" s="122">
        <v>196.4600067138672</v>
      </c>
      <c r="D208" s="122">
        <v>9.48900318145752</v>
      </c>
      <c r="E208" s="122">
        <v>9.170269012451172</v>
      </c>
      <c r="F208" s="122">
        <v>42.85402551018942</v>
      </c>
      <c r="G208" s="122" t="s">
        <v>57</v>
      </c>
      <c r="H208" s="122">
        <v>1.6578881926247107</v>
      </c>
      <c r="I208" s="122">
        <v>107.71788575121846</v>
      </c>
      <c r="J208" s="122" t="s">
        <v>60</v>
      </c>
      <c r="K208" s="122">
        <v>-0.5063100020934114</v>
      </c>
      <c r="L208" s="122">
        <v>-0.0041023302358747125</v>
      </c>
      <c r="M208" s="122">
        <v>0.12425069987095064</v>
      </c>
      <c r="N208" s="122">
        <v>-0.000749107693959821</v>
      </c>
      <c r="O208" s="122">
        <v>-0.019625151393362076</v>
      </c>
      <c r="P208" s="122">
        <v>-0.00046937164409126026</v>
      </c>
      <c r="Q208" s="122">
        <v>0.00277375378781155</v>
      </c>
      <c r="R208" s="122">
        <v>-6.025343355112724E-05</v>
      </c>
      <c r="S208" s="122">
        <v>-0.00019856659924566997</v>
      </c>
      <c r="T208" s="122">
        <v>-3.34200976575983E-05</v>
      </c>
      <c r="U208" s="122">
        <v>7.416290694492682E-05</v>
      </c>
      <c r="V208" s="122">
        <v>-4.75790060704008E-06</v>
      </c>
      <c r="W208" s="122">
        <v>-1.0554183193991489E-05</v>
      </c>
      <c r="X208" s="122">
        <v>67.5</v>
      </c>
    </row>
    <row r="209" spans="1:24" s="122" customFormat="1" ht="12.75" hidden="1">
      <c r="A209" s="122">
        <v>3379</v>
      </c>
      <c r="B209" s="122">
        <v>126.18000030517578</v>
      </c>
      <c r="C209" s="122">
        <v>131.17999267578125</v>
      </c>
      <c r="D209" s="122">
        <v>9.075872421264648</v>
      </c>
      <c r="E209" s="122">
        <v>9.287866592407227</v>
      </c>
      <c r="F209" s="122">
        <v>35.90329525407383</v>
      </c>
      <c r="G209" s="122" t="s">
        <v>58</v>
      </c>
      <c r="H209" s="122">
        <v>35.487090544365685</v>
      </c>
      <c r="I209" s="122">
        <v>94.16709084954147</v>
      </c>
      <c r="J209" s="122" t="s">
        <v>61</v>
      </c>
      <c r="K209" s="122">
        <v>1.633936813341551</v>
      </c>
      <c r="L209" s="122">
        <v>-0.7539826454373404</v>
      </c>
      <c r="M209" s="122">
        <v>0.38542466094763633</v>
      </c>
      <c r="N209" s="122">
        <v>-0.07241040769544319</v>
      </c>
      <c r="O209" s="122">
        <v>0.06583767823257057</v>
      </c>
      <c r="P209" s="122">
        <v>-0.02162447180130868</v>
      </c>
      <c r="Q209" s="122">
        <v>0.007888962786026934</v>
      </c>
      <c r="R209" s="122">
        <v>-0.0011129721714762454</v>
      </c>
      <c r="S209" s="122">
        <v>0.0008791852327506438</v>
      </c>
      <c r="T209" s="122">
        <v>-0.00031651363482104294</v>
      </c>
      <c r="U209" s="122">
        <v>0.00016720364410783547</v>
      </c>
      <c r="V209" s="122">
        <v>-4.1096172308244917E-05</v>
      </c>
      <c r="W209" s="122">
        <v>5.520592957796466E-05</v>
      </c>
      <c r="X209" s="122">
        <v>67.5</v>
      </c>
    </row>
    <row r="210" s="122" customFormat="1" ht="12.75" hidden="1">
      <c r="A210" s="122" t="s">
        <v>138</v>
      </c>
    </row>
    <row r="211" spans="1:24" s="122" customFormat="1" ht="12.75" hidden="1">
      <c r="A211" s="122">
        <v>3377</v>
      </c>
      <c r="B211" s="122">
        <v>146.48</v>
      </c>
      <c r="C211" s="122">
        <v>170.88</v>
      </c>
      <c r="D211" s="122">
        <v>9.771501115917513</v>
      </c>
      <c r="E211" s="122">
        <v>10.158041463894225</v>
      </c>
      <c r="F211" s="122">
        <v>32.70259217162275</v>
      </c>
      <c r="G211" s="122" t="s">
        <v>59</v>
      </c>
      <c r="H211" s="122">
        <v>0.7541415508630109</v>
      </c>
      <c r="I211" s="122">
        <v>79.734141550863</v>
      </c>
      <c r="J211" s="122" t="s">
        <v>73</v>
      </c>
      <c r="K211" s="122">
        <v>0.6407813336302706</v>
      </c>
      <c r="M211" s="122" t="s">
        <v>68</v>
      </c>
      <c r="N211" s="122">
        <v>0.5090716285193372</v>
      </c>
      <c r="X211" s="122">
        <v>67.5</v>
      </c>
    </row>
    <row r="212" spans="1:24" s="122" customFormat="1" ht="12.75" hidden="1">
      <c r="A212" s="122">
        <v>3380</v>
      </c>
      <c r="B212" s="122">
        <v>167.77999877929688</v>
      </c>
      <c r="C212" s="122">
        <v>178.3800048828125</v>
      </c>
      <c r="D212" s="122">
        <v>8.80443286895752</v>
      </c>
      <c r="E212" s="122">
        <v>9.15975570678711</v>
      </c>
      <c r="F212" s="122">
        <v>40.27952607574059</v>
      </c>
      <c r="G212" s="122" t="s">
        <v>56</v>
      </c>
      <c r="H212" s="122">
        <v>8.812401782209221</v>
      </c>
      <c r="I212" s="122">
        <v>109.0924005615061</v>
      </c>
      <c r="J212" s="122" t="s">
        <v>62</v>
      </c>
      <c r="K212" s="122">
        <v>0.482540714451287</v>
      </c>
      <c r="L212" s="122">
        <v>0.6184046927734441</v>
      </c>
      <c r="M212" s="122">
        <v>0.1142350586613402</v>
      </c>
      <c r="N212" s="122">
        <v>0.10845736488558015</v>
      </c>
      <c r="O212" s="122">
        <v>0.019379809977564996</v>
      </c>
      <c r="P212" s="122">
        <v>0.017740118448256563</v>
      </c>
      <c r="Q212" s="122">
        <v>0.0023588970420088517</v>
      </c>
      <c r="R212" s="122">
        <v>0.0016694586215876316</v>
      </c>
      <c r="S212" s="122">
        <v>0.0002542419500668875</v>
      </c>
      <c r="T212" s="122">
        <v>0.0002610388876714594</v>
      </c>
      <c r="U212" s="122">
        <v>5.159208346435037E-05</v>
      </c>
      <c r="V212" s="122">
        <v>6.196393469246629E-05</v>
      </c>
      <c r="W212" s="122">
        <v>1.585558583495892E-05</v>
      </c>
      <c r="X212" s="122">
        <v>67.5</v>
      </c>
    </row>
    <row r="213" spans="1:24" s="122" customFormat="1" ht="12.75" hidden="1">
      <c r="A213" s="122">
        <v>3378</v>
      </c>
      <c r="B213" s="122">
        <v>179.3000030517578</v>
      </c>
      <c r="C213" s="122">
        <v>188</v>
      </c>
      <c r="D213" s="122">
        <v>9.534333229064941</v>
      </c>
      <c r="E213" s="122">
        <v>9.323898315429688</v>
      </c>
      <c r="F213" s="122">
        <v>43.605210881716296</v>
      </c>
      <c r="G213" s="122" t="s">
        <v>57</v>
      </c>
      <c r="H213" s="122">
        <v>-2.688796981245005</v>
      </c>
      <c r="I213" s="122">
        <v>109.11120607051281</v>
      </c>
      <c r="J213" s="122" t="s">
        <v>60</v>
      </c>
      <c r="K213" s="122">
        <v>0.13422736709647765</v>
      </c>
      <c r="L213" s="122">
        <v>-0.0033636971271937986</v>
      </c>
      <c r="M213" s="122">
        <v>-0.030527136120118026</v>
      </c>
      <c r="N213" s="122">
        <v>-0.0011214335357809272</v>
      </c>
      <c r="O213" s="122">
        <v>0.005591393303256309</v>
      </c>
      <c r="P213" s="122">
        <v>-0.0003849772292158897</v>
      </c>
      <c r="Q213" s="122">
        <v>-0.0005705009047068918</v>
      </c>
      <c r="R213" s="122">
        <v>-9.016848432839177E-05</v>
      </c>
      <c r="S213" s="122">
        <v>8.963292702938954E-05</v>
      </c>
      <c r="T213" s="122">
        <v>-2.742219899229374E-05</v>
      </c>
      <c r="U213" s="122">
        <v>-8.465009657003281E-06</v>
      </c>
      <c r="V213" s="122">
        <v>-7.113790985688096E-06</v>
      </c>
      <c r="W213" s="122">
        <v>6.0772276867259605E-06</v>
      </c>
      <c r="X213" s="122">
        <v>67.5</v>
      </c>
    </row>
    <row r="214" spans="1:24" s="122" customFormat="1" ht="12.75" hidden="1">
      <c r="A214" s="122">
        <v>3379</v>
      </c>
      <c r="B214" s="122">
        <v>146.75999450683594</v>
      </c>
      <c r="C214" s="122">
        <v>149.9600067138672</v>
      </c>
      <c r="D214" s="122">
        <v>9.260087966918945</v>
      </c>
      <c r="E214" s="122">
        <v>9.537088394165039</v>
      </c>
      <c r="F214" s="122">
        <v>38.92058181810696</v>
      </c>
      <c r="G214" s="122" t="s">
        <v>58</v>
      </c>
      <c r="H214" s="122">
        <v>20.876583458253435</v>
      </c>
      <c r="I214" s="122">
        <v>100.13657796508937</v>
      </c>
      <c r="J214" s="122" t="s">
        <v>61</v>
      </c>
      <c r="K214" s="122">
        <v>0.4634960140341079</v>
      </c>
      <c r="L214" s="122">
        <v>-0.6183955446038193</v>
      </c>
      <c r="M214" s="122">
        <v>0.11008061858321665</v>
      </c>
      <c r="N214" s="122">
        <v>-0.1084515669999687</v>
      </c>
      <c r="O214" s="122">
        <v>0.018555682571515072</v>
      </c>
      <c r="P214" s="122">
        <v>-0.017735940772655903</v>
      </c>
      <c r="Q214" s="122">
        <v>0.002288869583992659</v>
      </c>
      <c r="R214" s="122">
        <v>-0.0016670218155822663</v>
      </c>
      <c r="S214" s="122">
        <v>0.00023791785886300728</v>
      </c>
      <c r="T214" s="122">
        <v>-0.00025959453746020897</v>
      </c>
      <c r="U214" s="122">
        <v>5.08928942751278E-05</v>
      </c>
      <c r="V214" s="122">
        <v>-6.155422958972169E-05</v>
      </c>
      <c r="W214" s="122">
        <v>1.4644688655394532E-05</v>
      </c>
      <c r="X214" s="122">
        <v>67.5</v>
      </c>
    </row>
    <row r="215" s="122" customFormat="1" ht="12.75" hidden="1">
      <c r="A215" s="122" t="s">
        <v>144</v>
      </c>
    </row>
    <row r="216" spans="1:24" s="122" customFormat="1" ht="12.75" hidden="1">
      <c r="A216" s="122">
        <v>3377</v>
      </c>
      <c r="B216" s="122">
        <v>157.14</v>
      </c>
      <c r="C216" s="122">
        <v>159.34</v>
      </c>
      <c r="D216" s="122">
        <v>9.684533742125794</v>
      </c>
      <c r="E216" s="122">
        <v>9.96481135422858</v>
      </c>
      <c r="F216" s="122">
        <v>35.91722807952024</v>
      </c>
      <c r="G216" s="122" t="s">
        <v>59</v>
      </c>
      <c r="H216" s="122">
        <v>-1.2421294898828563</v>
      </c>
      <c r="I216" s="122">
        <v>88.39787051011713</v>
      </c>
      <c r="J216" s="122" t="s">
        <v>73</v>
      </c>
      <c r="K216" s="122">
        <v>1.3300267233816336</v>
      </c>
      <c r="M216" s="122" t="s">
        <v>68</v>
      </c>
      <c r="N216" s="122">
        <v>0.7037950734097683</v>
      </c>
      <c r="X216" s="122">
        <v>67.5</v>
      </c>
    </row>
    <row r="217" spans="1:24" s="122" customFormat="1" ht="12.75" hidden="1">
      <c r="A217" s="122">
        <v>3380</v>
      </c>
      <c r="B217" s="122">
        <v>187.63999938964844</v>
      </c>
      <c r="C217" s="122">
        <v>189.63999938964844</v>
      </c>
      <c r="D217" s="122">
        <v>8.951889991760254</v>
      </c>
      <c r="E217" s="122">
        <v>8.949185371398926</v>
      </c>
      <c r="F217" s="122">
        <v>41.908680460668116</v>
      </c>
      <c r="G217" s="122" t="s">
        <v>56</v>
      </c>
      <c r="H217" s="122">
        <v>-8.411919437328706</v>
      </c>
      <c r="I217" s="122">
        <v>111.72807995231973</v>
      </c>
      <c r="J217" s="122" t="s">
        <v>62</v>
      </c>
      <c r="K217" s="122">
        <v>1.1075877466636348</v>
      </c>
      <c r="L217" s="122">
        <v>0.1714648125301166</v>
      </c>
      <c r="M217" s="122">
        <v>0.26220627935575713</v>
      </c>
      <c r="N217" s="122">
        <v>0.05559181380747432</v>
      </c>
      <c r="O217" s="122">
        <v>0.04448299379518584</v>
      </c>
      <c r="P217" s="122">
        <v>0.004918697986429251</v>
      </c>
      <c r="Q217" s="122">
        <v>0.005414564067850141</v>
      </c>
      <c r="R217" s="122">
        <v>0.0008556604486351414</v>
      </c>
      <c r="S217" s="122">
        <v>0.0005836163575627234</v>
      </c>
      <c r="T217" s="122">
        <v>7.237562654681338E-05</v>
      </c>
      <c r="U217" s="122">
        <v>0.0001184276017822676</v>
      </c>
      <c r="V217" s="122">
        <v>3.1757424985063553E-05</v>
      </c>
      <c r="W217" s="122">
        <v>3.6394992933831216E-05</v>
      </c>
      <c r="X217" s="122">
        <v>67.5</v>
      </c>
    </row>
    <row r="218" spans="1:24" s="122" customFormat="1" ht="12.75" hidden="1">
      <c r="A218" s="122">
        <v>3378</v>
      </c>
      <c r="B218" s="122">
        <v>176.5</v>
      </c>
      <c r="C218" s="122">
        <v>185.5</v>
      </c>
      <c r="D218" s="122">
        <v>9.355799674987793</v>
      </c>
      <c r="E218" s="122">
        <v>9.255250930786133</v>
      </c>
      <c r="F218" s="122">
        <v>44.30753370595469</v>
      </c>
      <c r="G218" s="122" t="s">
        <v>57</v>
      </c>
      <c r="H218" s="122">
        <v>3.97100189247854</v>
      </c>
      <c r="I218" s="122">
        <v>112.97100189247854</v>
      </c>
      <c r="J218" s="122" t="s">
        <v>60</v>
      </c>
      <c r="K218" s="122">
        <v>-0.19626856515657853</v>
      </c>
      <c r="L218" s="122">
        <v>-0.000932753269963212</v>
      </c>
      <c r="M218" s="122">
        <v>0.04939401796432163</v>
      </c>
      <c r="N218" s="122">
        <v>-0.0005751182889331253</v>
      </c>
      <c r="O218" s="122">
        <v>-0.007409811527381196</v>
      </c>
      <c r="P218" s="122">
        <v>-0.00010675258748602182</v>
      </c>
      <c r="Q218" s="122">
        <v>0.0011591874958496388</v>
      </c>
      <c r="R218" s="122">
        <v>-4.624377936804109E-05</v>
      </c>
      <c r="S218" s="122">
        <v>-5.812877822265883E-05</v>
      </c>
      <c r="T218" s="122">
        <v>-7.60048322737555E-06</v>
      </c>
      <c r="U218" s="122">
        <v>3.4442723661582704E-05</v>
      </c>
      <c r="V218" s="122">
        <v>-3.6494479780628163E-06</v>
      </c>
      <c r="W218" s="122">
        <v>-2.417669682883928E-06</v>
      </c>
      <c r="X218" s="122">
        <v>67.5</v>
      </c>
    </row>
    <row r="219" spans="1:24" s="122" customFormat="1" ht="12.75" hidden="1">
      <c r="A219" s="122">
        <v>3379</v>
      </c>
      <c r="B219" s="122">
        <v>144.82000732421875</v>
      </c>
      <c r="C219" s="122">
        <v>156.72000122070312</v>
      </c>
      <c r="D219" s="122">
        <v>9.32137393951416</v>
      </c>
      <c r="E219" s="122">
        <v>9.463375091552734</v>
      </c>
      <c r="F219" s="122">
        <v>38.04371480785499</v>
      </c>
      <c r="G219" s="122" t="s">
        <v>58</v>
      </c>
      <c r="H219" s="122">
        <v>19.909068148827046</v>
      </c>
      <c r="I219" s="122">
        <v>97.2290754730458</v>
      </c>
      <c r="J219" s="122" t="s">
        <v>61</v>
      </c>
      <c r="K219" s="122">
        <v>1.0900592951260981</v>
      </c>
      <c r="L219" s="122">
        <v>-0.17146227546409562</v>
      </c>
      <c r="M219" s="122">
        <v>0.25751187142135723</v>
      </c>
      <c r="N219" s="122">
        <v>-0.05558883882002418</v>
      </c>
      <c r="O219" s="122">
        <v>0.0438615028254987</v>
      </c>
      <c r="P219" s="122">
        <v>-0.004917539401648777</v>
      </c>
      <c r="Q219" s="122">
        <v>0.005289025278283297</v>
      </c>
      <c r="R219" s="122">
        <v>-0.0008544099228287622</v>
      </c>
      <c r="S219" s="122">
        <v>0.0005807142997697935</v>
      </c>
      <c r="T219" s="122">
        <v>-7.197544006641557E-05</v>
      </c>
      <c r="U219" s="122">
        <v>0.0001133084094437443</v>
      </c>
      <c r="V219" s="122">
        <v>-3.154703743836103E-05</v>
      </c>
      <c r="W219" s="122">
        <v>3.6314602902387463E-05</v>
      </c>
      <c r="X219" s="122">
        <v>67.5</v>
      </c>
    </row>
    <row r="220" s="122" customFormat="1" ht="12.75" hidden="1">
      <c r="A220" s="122" t="s">
        <v>150</v>
      </c>
    </row>
    <row r="221" spans="1:24" s="122" customFormat="1" ht="12.75" hidden="1">
      <c r="A221" s="122">
        <v>3377</v>
      </c>
      <c r="B221" s="122">
        <v>170.16</v>
      </c>
      <c r="C221" s="122">
        <v>160.36</v>
      </c>
      <c r="D221" s="122">
        <v>9.547333571232935</v>
      </c>
      <c r="E221" s="122">
        <v>10.28592975410571</v>
      </c>
      <c r="F221" s="122">
        <v>35.800815574300934</v>
      </c>
      <c r="G221" s="122" t="s">
        <v>59</v>
      </c>
      <c r="H221" s="122">
        <v>-13.233609733407093</v>
      </c>
      <c r="I221" s="122">
        <v>89.4263902665929</v>
      </c>
      <c r="J221" s="122" t="s">
        <v>73</v>
      </c>
      <c r="K221" s="122">
        <v>0.5828021903617258</v>
      </c>
      <c r="M221" s="122" t="s">
        <v>68</v>
      </c>
      <c r="N221" s="122">
        <v>0.3575246124218709</v>
      </c>
      <c r="X221" s="122">
        <v>67.5</v>
      </c>
    </row>
    <row r="222" spans="1:24" s="122" customFormat="1" ht="12.75" hidden="1">
      <c r="A222" s="122">
        <v>3380</v>
      </c>
      <c r="B222" s="122">
        <v>185.83999633789062</v>
      </c>
      <c r="C222" s="122">
        <v>179.44000244140625</v>
      </c>
      <c r="D222" s="122">
        <v>8.876843452453613</v>
      </c>
      <c r="E222" s="122">
        <v>9.192983627319336</v>
      </c>
      <c r="F222" s="122">
        <v>42.19025894282374</v>
      </c>
      <c r="G222" s="122" t="s">
        <v>56</v>
      </c>
      <c r="H222" s="122">
        <v>-4.918869311332784</v>
      </c>
      <c r="I222" s="122">
        <v>113.42112702655784</v>
      </c>
      <c r="J222" s="122" t="s">
        <v>62</v>
      </c>
      <c r="K222" s="122">
        <v>0.6559343957148392</v>
      </c>
      <c r="L222" s="122">
        <v>0.3540430499220442</v>
      </c>
      <c r="M222" s="122">
        <v>0.15528310021863492</v>
      </c>
      <c r="N222" s="122">
        <v>0.04779998000981574</v>
      </c>
      <c r="O222" s="122">
        <v>0.026343436566235296</v>
      </c>
      <c r="P222" s="122">
        <v>0.01015627840275042</v>
      </c>
      <c r="Q222" s="122">
        <v>0.00320662490984712</v>
      </c>
      <c r="R222" s="122">
        <v>0.0007357802114625315</v>
      </c>
      <c r="S222" s="122">
        <v>0.0003456251914481487</v>
      </c>
      <c r="T222" s="122">
        <v>0.0001494478646132127</v>
      </c>
      <c r="U222" s="122">
        <v>7.014966272233953E-05</v>
      </c>
      <c r="V222" s="122">
        <v>2.7305466827826785E-05</v>
      </c>
      <c r="W222" s="122">
        <v>2.15507674122648E-05</v>
      </c>
      <c r="X222" s="122">
        <v>67.5</v>
      </c>
    </row>
    <row r="223" spans="1:24" s="122" customFormat="1" ht="12.75" hidden="1">
      <c r="A223" s="122">
        <v>3378</v>
      </c>
      <c r="B223" s="122">
        <v>184.25999450683594</v>
      </c>
      <c r="C223" s="122">
        <v>181.36000061035156</v>
      </c>
      <c r="D223" s="122">
        <v>9.118756294250488</v>
      </c>
      <c r="E223" s="122">
        <v>9.417020797729492</v>
      </c>
      <c r="F223" s="122">
        <v>43.879407642980915</v>
      </c>
      <c r="G223" s="122" t="s">
        <v>57</v>
      </c>
      <c r="H223" s="122">
        <v>-1.9349240921403492</v>
      </c>
      <c r="I223" s="122">
        <v>114.82507041469559</v>
      </c>
      <c r="J223" s="122" t="s">
        <v>60</v>
      </c>
      <c r="K223" s="122">
        <v>-0.4326564421821139</v>
      </c>
      <c r="L223" s="122">
        <v>-0.0019270848629195448</v>
      </c>
      <c r="M223" s="122">
        <v>0.10374522440498382</v>
      </c>
      <c r="N223" s="122">
        <v>0.0004941892102960636</v>
      </c>
      <c r="O223" s="122">
        <v>-0.017161561934313882</v>
      </c>
      <c r="P223" s="122">
        <v>-0.00022038511914109236</v>
      </c>
      <c r="Q223" s="122">
        <v>0.0022041947374835287</v>
      </c>
      <c r="R223" s="122">
        <v>3.9709777495575024E-05</v>
      </c>
      <c r="S223" s="122">
        <v>-0.00020695131661314207</v>
      </c>
      <c r="T223" s="122">
        <v>-1.5685624558609467E-05</v>
      </c>
      <c r="U223" s="122">
        <v>5.210615624931603E-05</v>
      </c>
      <c r="V223" s="122">
        <v>3.129381545264108E-06</v>
      </c>
      <c r="W223" s="122">
        <v>-1.2326299171607005E-05</v>
      </c>
      <c r="X223" s="122">
        <v>67.5</v>
      </c>
    </row>
    <row r="224" spans="1:24" s="122" customFormat="1" ht="12.75" hidden="1">
      <c r="A224" s="122">
        <v>3379</v>
      </c>
      <c r="B224" s="122">
        <v>167.8000030517578</v>
      </c>
      <c r="C224" s="122">
        <v>145.5</v>
      </c>
      <c r="D224" s="122">
        <v>9.224529266357422</v>
      </c>
      <c r="E224" s="122">
        <v>9.348536491394043</v>
      </c>
      <c r="F224" s="122">
        <v>41.83887518452632</v>
      </c>
      <c r="G224" s="122" t="s">
        <v>58</v>
      </c>
      <c r="H224" s="122">
        <v>7.855266577174035</v>
      </c>
      <c r="I224" s="122">
        <v>108.15526962893185</v>
      </c>
      <c r="J224" s="122" t="s">
        <v>61</v>
      </c>
      <c r="K224" s="122">
        <v>0.49300946696803544</v>
      </c>
      <c r="L224" s="122">
        <v>-0.3540378052440646</v>
      </c>
      <c r="M224" s="122">
        <v>0.11554120315571481</v>
      </c>
      <c r="N224" s="122">
        <v>0.04779742530684274</v>
      </c>
      <c r="O224" s="122">
        <v>0.019986431449710365</v>
      </c>
      <c r="P224" s="122">
        <v>-0.010153887009093403</v>
      </c>
      <c r="Q224" s="122">
        <v>0.0023289415775630713</v>
      </c>
      <c r="R224" s="122">
        <v>0.0007347078692589998</v>
      </c>
      <c r="S224" s="122">
        <v>0.0002768174949595066</v>
      </c>
      <c r="T224" s="122">
        <v>-0.00014862242569563822</v>
      </c>
      <c r="U224" s="122">
        <v>4.696726158698051E-05</v>
      </c>
      <c r="V224" s="122">
        <v>2.7125550498187303E-05</v>
      </c>
      <c r="W224" s="122">
        <v>1.7677610833751683E-05</v>
      </c>
      <c r="X224" s="122">
        <v>67.5</v>
      </c>
    </row>
    <row r="225" spans="1:14" s="122" customFormat="1" ht="12.75">
      <c r="A225" s="122" t="s">
        <v>156</v>
      </c>
      <c r="E225" s="123" t="s">
        <v>106</v>
      </c>
      <c r="F225" s="123">
        <f>MIN(F196:F224)</f>
        <v>27.732994427730503</v>
      </c>
      <c r="G225" s="123"/>
      <c r="H225" s="123"/>
      <c r="I225" s="124"/>
      <c r="J225" s="124" t="s">
        <v>158</v>
      </c>
      <c r="K225" s="123">
        <f>AVERAGE(K223,K218,K213,K208,K203,K198)</f>
        <v>-0.5808207621587257</v>
      </c>
      <c r="L225" s="123">
        <f>AVERAGE(L223,L218,L213,L208,L203,L198)</f>
        <v>-0.0019119079613317685</v>
      </c>
      <c r="M225" s="124" t="s">
        <v>108</v>
      </c>
      <c r="N225" s="123" t="e">
        <f>Mittelwert(K221,K216,K211,K206,K201,K196)</f>
        <v>#NAME?</v>
      </c>
    </row>
    <row r="226" spans="5:14" s="122" customFormat="1" ht="12.75">
      <c r="E226" s="123" t="s">
        <v>107</v>
      </c>
      <c r="F226" s="123">
        <f>MAX(F196:F224)</f>
        <v>45.04967606216014</v>
      </c>
      <c r="G226" s="123"/>
      <c r="H226" s="123"/>
      <c r="I226" s="124"/>
      <c r="J226" s="124" t="s">
        <v>159</v>
      </c>
      <c r="K226" s="123">
        <f>AVERAGE(K224,K219,K214,K209,K204,K199)</f>
        <v>1.078639396649664</v>
      </c>
      <c r="L226" s="123">
        <f>AVERAGE(L224,L219,L214,L209,L204,L199)</f>
        <v>-0.35140518852086733</v>
      </c>
      <c r="M226" s="123"/>
      <c r="N226" s="123"/>
    </row>
    <row r="227" spans="5:14" s="122" customFormat="1" ht="12.75">
      <c r="E227" s="123"/>
      <c r="F227" s="123"/>
      <c r="G227" s="123"/>
      <c r="H227" s="123"/>
      <c r="I227" s="123"/>
      <c r="J227" s="124" t="s">
        <v>112</v>
      </c>
      <c r="K227" s="123">
        <f>ABS(K225/$G$33)</f>
        <v>0.36301297634920354</v>
      </c>
      <c r="L227" s="123">
        <f>ABS(L225/$H$33)</f>
        <v>0.005310855448143801</v>
      </c>
      <c r="M227" s="124" t="s">
        <v>111</v>
      </c>
      <c r="N227" s="123">
        <f>K227+L227+L228+K228</f>
        <v>1.200815368173835</v>
      </c>
    </row>
    <row r="228" spans="5:14" s="122" customFormat="1" ht="12.75">
      <c r="E228" s="123"/>
      <c r="F228" s="123"/>
      <c r="G228" s="123"/>
      <c r="H228" s="123"/>
      <c r="I228" s="123"/>
      <c r="J228" s="123"/>
      <c r="K228" s="123">
        <f>ABS(K226/$G$34)</f>
        <v>0.6128632935509454</v>
      </c>
      <c r="L228" s="123">
        <f>ABS(L226/$H$34)</f>
        <v>0.21962824282554208</v>
      </c>
      <c r="M228" s="123"/>
      <c r="N228" s="123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3377</v>
      </c>
      <c r="B231" s="116">
        <v>152.74</v>
      </c>
      <c r="C231" s="116">
        <v>156.94</v>
      </c>
      <c r="D231" s="116">
        <v>9.79989175545393</v>
      </c>
      <c r="E231" s="116">
        <v>10.313834080130198</v>
      </c>
      <c r="F231" s="116">
        <v>38.29863195820304</v>
      </c>
      <c r="G231" s="116" t="s">
        <v>59</v>
      </c>
      <c r="H231" s="116">
        <v>7.892124652671953</v>
      </c>
      <c r="I231" s="116">
        <v>93.13212465267196</v>
      </c>
      <c r="J231" s="116" t="s">
        <v>73</v>
      </c>
      <c r="K231" s="116">
        <v>4.575937477582577</v>
      </c>
      <c r="M231" s="116" t="s">
        <v>68</v>
      </c>
      <c r="N231" s="116">
        <v>3.441836721522206</v>
      </c>
      <c r="X231" s="116">
        <v>67.5</v>
      </c>
    </row>
    <row r="232" spans="1:24" s="116" customFormat="1" ht="12.75">
      <c r="A232" s="116">
        <v>3380</v>
      </c>
      <c r="B232" s="116">
        <v>192.86000061035156</v>
      </c>
      <c r="C232" s="116">
        <v>201.55999755859375</v>
      </c>
      <c r="D232" s="116">
        <v>8.825761795043945</v>
      </c>
      <c r="E232" s="116">
        <v>9.109938621520996</v>
      </c>
      <c r="F232" s="116">
        <v>42.82597375308095</v>
      </c>
      <c r="G232" s="116" t="s">
        <v>56</v>
      </c>
      <c r="H232" s="116">
        <v>-9.529452767595203</v>
      </c>
      <c r="I232" s="116">
        <v>115.83054784275636</v>
      </c>
      <c r="J232" s="116" t="s">
        <v>62</v>
      </c>
      <c r="K232" s="116">
        <v>1.3952749245680618</v>
      </c>
      <c r="L232" s="116">
        <v>1.5840477094143197</v>
      </c>
      <c r="M232" s="116">
        <v>0.3303132426607303</v>
      </c>
      <c r="N232" s="116">
        <v>0.07468251100335192</v>
      </c>
      <c r="O232" s="116">
        <v>0.056036851347152326</v>
      </c>
      <c r="P232" s="116">
        <v>0.04544129377911325</v>
      </c>
      <c r="Q232" s="116">
        <v>0.00682101664514979</v>
      </c>
      <c r="R232" s="116">
        <v>0.0011494686226962104</v>
      </c>
      <c r="S232" s="116">
        <v>0.0007351233574899628</v>
      </c>
      <c r="T232" s="116">
        <v>0.0006685976246066466</v>
      </c>
      <c r="U232" s="116">
        <v>0.000149149393167876</v>
      </c>
      <c r="V232" s="116">
        <v>4.262722096722721E-05</v>
      </c>
      <c r="W232" s="116">
        <v>4.581958461054712E-05</v>
      </c>
      <c r="X232" s="116">
        <v>67.5</v>
      </c>
    </row>
    <row r="233" spans="1:24" s="116" customFormat="1" ht="12.75">
      <c r="A233" s="116">
        <v>3379</v>
      </c>
      <c r="B233" s="116">
        <v>115.05999755859375</v>
      </c>
      <c r="C233" s="116">
        <v>119.95999908447266</v>
      </c>
      <c r="D233" s="116">
        <v>9.29631519317627</v>
      </c>
      <c r="E233" s="116">
        <v>9.787589073181152</v>
      </c>
      <c r="F233" s="116">
        <v>35.05722534349638</v>
      </c>
      <c r="G233" s="116" t="s">
        <v>57</v>
      </c>
      <c r="H233" s="116">
        <v>42.165732326081965</v>
      </c>
      <c r="I233" s="116">
        <v>89.72572988467572</v>
      </c>
      <c r="J233" s="116" t="s">
        <v>60</v>
      </c>
      <c r="K233" s="116">
        <v>-1.3200042843901456</v>
      </c>
      <c r="L233" s="116">
        <v>0.008619440741851543</v>
      </c>
      <c r="M233" s="116">
        <v>0.3112569794081946</v>
      </c>
      <c r="N233" s="116">
        <v>-0.0007733372987757357</v>
      </c>
      <c r="O233" s="116">
        <v>-0.05320678234597497</v>
      </c>
      <c r="P233" s="116">
        <v>0.0009863704041364152</v>
      </c>
      <c r="Q233" s="116">
        <v>0.0063653266711979515</v>
      </c>
      <c r="R233" s="116">
        <v>-6.213952040376393E-05</v>
      </c>
      <c r="S233" s="116">
        <v>-0.0007119860513895615</v>
      </c>
      <c r="T233" s="116">
        <v>7.025113990420396E-05</v>
      </c>
      <c r="U233" s="116">
        <v>0.00013447853403599495</v>
      </c>
      <c r="V233" s="116">
        <v>-4.912779070965229E-06</v>
      </c>
      <c r="W233" s="116">
        <v>-4.4732981649011127E-05</v>
      </c>
      <c r="X233" s="116">
        <v>67.5</v>
      </c>
    </row>
    <row r="234" spans="1:24" s="116" customFormat="1" ht="12.75">
      <c r="A234" s="116">
        <v>3378</v>
      </c>
      <c r="B234" s="116">
        <v>166.3800048828125</v>
      </c>
      <c r="C234" s="116">
        <v>169.0800018310547</v>
      </c>
      <c r="D234" s="116">
        <v>9.35267448425293</v>
      </c>
      <c r="E234" s="116">
        <v>9.748438835144043</v>
      </c>
      <c r="F234" s="116">
        <v>30.383980630615813</v>
      </c>
      <c r="G234" s="116" t="s">
        <v>58</v>
      </c>
      <c r="H234" s="116">
        <v>-21.416902597234255</v>
      </c>
      <c r="I234" s="116">
        <v>77.46310228557824</v>
      </c>
      <c r="J234" s="116" t="s">
        <v>61</v>
      </c>
      <c r="K234" s="116">
        <v>-0.4520849525477154</v>
      </c>
      <c r="L234" s="116">
        <v>1.5840242583186819</v>
      </c>
      <c r="M234" s="116">
        <v>-0.11057093219618454</v>
      </c>
      <c r="N234" s="116">
        <v>-0.07467850694268133</v>
      </c>
      <c r="O234" s="116">
        <v>-0.01758314594408218</v>
      </c>
      <c r="P234" s="116">
        <v>0.04543058720449825</v>
      </c>
      <c r="Q234" s="116">
        <v>-0.0024513026011381183</v>
      </c>
      <c r="R234" s="116">
        <v>-0.0011477877828967831</v>
      </c>
      <c r="S234" s="116">
        <v>-0.00018298145631188</v>
      </c>
      <c r="T234" s="116">
        <v>0.0006648966543545021</v>
      </c>
      <c r="U234" s="116">
        <v>-6.450632035603492E-05</v>
      </c>
      <c r="V234" s="116">
        <v>-4.2343176182104026E-05</v>
      </c>
      <c r="W234" s="116">
        <v>-9.919409592930439E-06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3377</v>
      </c>
      <c r="B236" s="116">
        <v>145.1</v>
      </c>
      <c r="C236" s="116">
        <v>147.5</v>
      </c>
      <c r="D236" s="116">
        <v>9.774038934817007</v>
      </c>
      <c r="E236" s="116">
        <v>10.483717862396276</v>
      </c>
      <c r="F236" s="116">
        <v>34.16801789717135</v>
      </c>
      <c r="G236" s="116" t="s">
        <v>59</v>
      </c>
      <c r="H236" s="116">
        <v>5.680628673016713</v>
      </c>
      <c r="I236" s="116">
        <v>83.28062867301671</v>
      </c>
      <c r="J236" s="116" t="s">
        <v>73</v>
      </c>
      <c r="K236" s="116">
        <v>3.569520109361477</v>
      </c>
      <c r="M236" s="116" t="s">
        <v>68</v>
      </c>
      <c r="N236" s="116">
        <v>2.6602408071048624</v>
      </c>
      <c r="X236" s="116">
        <v>67.5</v>
      </c>
    </row>
    <row r="237" spans="1:24" s="116" customFormat="1" ht="12.75">
      <c r="A237" s="116">
        <v>3380</v>
      </c>
      <c r="B237" s="116">
        <v>195.36000061035156</v>
      </c>
      <c r="C237" s="116">
        <v>200.55999755859375</v>
      </c>
      <c r="D237" s="116">
        <v>8.877801895141602</v>
      </c>
      <c r="E237" s="116">
        <v>9.113977432250977</v>
      </c>
      <c r="F237" s="116">
        <v>41.892676573456505</v>
      </c>
      <c r="G237" s="116" t="s">
        <v>56</v>
      </c>
      <c r="H237" s="116">
        <v>-15.206107108337235</v>
      </c>
      <c r="I237" s="116">
        <v>112.65389350201433</v>
      </c>
      <c r="J237" s="116" t="s">
        <v>62</v>
      </c>
      <c r="K237" s="116">
        <v>1.2543508517401245</v>
      </c>
      <c r="L237" s="116">
        <v>1.3781743452875705</v>
      </c>
      <c r="M237" s="116">
        <v>0.29695083151550816</v>
      </c>
      <c r="N237" s="116">
        <v>0.06662843847963781</v>
      </c>
      <c r="O237" s="116">
        <v>0.05037730826444371</v>
      </c>
      <c r="P237" s="116">
        <v>0.03953550396083399</v>
      </c>
      <c r="Q237" s="116">
        <v>0.006132029150750327</v>
      </c>
      <c r="R237" s="116">
        <v>0.0010254810658272683</v>
      </c>
      <c r="S237" s="116">
        <v>0.0006608969556369981</v>
      </c>
      <c r="T237" s="116">
        <v>0.000581705930752485</v>
      </c>
      <c r="U237" s="116">
        <v>0.00013407123574344168</v>
      </c>
      <c r="V237" s="116">
        <v>3.8030636543766726E-05</v>
      </c>
      <c r="W237" s="116">
        <v>4.1196602214013035E-05</v>
      </c>
      <c r="X237" s="116">
        <v>67.5</v>
      </c>
    </row>
    <row r="238" spans="1:24" s="116" customFormat="1" ht="12.75">
      <c r="A238" s="116">
        <v>3379</v>
      </c>
      <c r="B238" s="116">
        <v>123.4000015258789</v>
      </c>
      <c r="C238" s="116">
        <v>126.5999984741211</v>
      </c>
      <c r="D238" s="116">
        <v>9.180651664733887</v>
      </c>
      <c r="E238" s="116">
        <v>9.553322792053223</v>
      </c>
      <c r="F238" s="116">
        <v>36.250940579719696</v>
      </c>
      <c r="G238" s="116" t="s">
        <v>57</v>
      </c>
      <c r="H238" s="116">
        <v>38.0827753704347</v>
      </c>
      <c r="I238" s="116">
        <v>93.98277689631361</v>
      </c>
      <c r="J238" s="116" t="s">
        <v>60</v>
      </c>
      <c r="K238" s="116">
        <v>-1.2456921789620483</v>
      </c>
      <c r="L238" s="116">
        <v>0.007499014981375282</v>
      </c>
      <c r="M238" s="116">
        <v>0.295277953288444</v>
      </c>
      <c r="N238" s="116">
        <v>-0.0006900492866908939</v>
      </c>
      <c r="O238" s="116">
        <v>-0.04996284173752597</v>
      </c>
      <c r="P238" s="116">
        <v>0.0008581591577503718</v>
      </c>
      <c r="Q238" s="116">
        <v>0.006112448357447504</v>
      </c>
      <c r="R238" s="116">
        <v>-5.545045445195183E-05</v>
      </c>
      <c r="S238" s="116">
        <v>-0.0006482399751200599</v>
      </c>
      <c r="T238" s="116">
        <v>6.112210586622781E-05</v>
      </c>
      <c r="U238" s="116">
        <v>0.00013407122282853515</v>
      </c>
      <c r="V238" s="116">
        <v>-4.383916254858453E-06</v>
      </c>
      <c r="W238" s="116">
        <v>-4.0115935198180606E-05</v>
      </c>
      <c r="X238" s="116">
        <v>67.5</v>
      </c>
    </row>
    <row r="239" spans="1:24" s="116" customFormat="1" ht="12.75">
      <c r="A239" s="116">
        <v>3378</v>
      </c>
      <c r="B239" s="116">
        <v>148.52000427246094</v>
      </c>
      <c r="C239" s="116">
        <v>158.02000427246094</v>
      </c>
      <c r="D239" s="116">
        <v>9.712567329406738</v>
      </c>
      <c r="E239" s="116">
        <v>9.599664688110352</v>
      </c>
      <c r="F239" s="116">
        <v>28.336121541456627</v>
      </c>
      <c r="G239" s="116" t="s">
        <v>58</v>
      </c>
      <c r="H239" s="116">
        <v>-11.506852512178455</v>
      </c>
      <c r="I239" s="116">
        <v>69.51315176028248</v>
      </c>
      <c r="J239" s="116" t="s">
        <v>61</v>
      </c>
      <c r="K239" s="116">
        <v>0.14712938025411554</v>
      </c>
      <c r="L239" s="116">
        <v>1.378153943064102</v>
      </c>
      <c r="M239" s="116">
        <v>0.03147581038733108</v>
      </c>
      <c r="N239" s="116">
        <v>-0.06662486507466127</v>
      </c>
      <c r="O239" s="116">
        <v>0.00644884745374872</v>
      </c>
      <c r="P239" s="116">
        <v>0.03952618924582901</v>
      </c>
      <c r="Q239" s="116">
        <v>0.0004896494492890667</v>
      </c>
      <c r="R239" s="116">
        <v>-0.0010239807925304567</v>
      </c>
      <c r="S239" s="116">
        <v>0.00012872342687559408</v>
      </c>
      <c r="T239" s="116">
        <v>0.0005784858494786994</v>
      </c>
      <c r="U239" s="116">
        <v>5.8847555522070774E-08</v>
      </c>
      <c r="V239" s="116">
        <v>-3.7777117335689776E-05</v>
      </c>
      <c r="W239" s="116">
        <v>9.373994727702684E-06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3377</v>
      </c>
      <c r="B241" s="116">
        <v>152.3</v>
      </c>
      <c r="C241" s="116">
        <v>154.9</v>
      </c>
      <c r="D241" s="116">
        <v>9.578605176244443</v>
      </c>
      <c r="E241" s="116">
        <v>10.284437208611047</v>
      </c>
      <c r="F241" s="116">
        <v>41.9850942613408</v>
      </c>
      <c r="G241" s="116" t="s">
        <v>59</v>
      </c>
      <c r="H241" s="116">
        <v>19.653349247276324</v>
      </c>
      <c r="I241" s="116">
        <v>104.45334924727634</v>
      </c>
      <c r="J241" s="116" t="s">
        <v>73</v>
      </c>
      <c r="K241" s="116">
        <v>2.6893908741471138</v>
      </c>
      <c r="M241" s="116" t="s">
        <v>68</v>
      </c>
      <c r="N241" s="116">
        <v>2.3455195656063625</v>
      </c>
      <c r="X241" s="116">
        <v>67.5</v>
      </c>
    </row>
    <row r="242" spans="1:24" s="116" customFormat="1" ht="12.75">
      <c r="A242" s="116">
        <v>3380</v>
      </c>
      <c r="B242" s="116">
        <v>186.63999938964844</v>
      </c>
      <c r="C242" s="116">
        <v>181.44000244140625</v>
      </c>
      <c r="D242" s="116">
        <v>8.659379959106445</v>
      </c>
      <c r="E242" s="116">
        <v>9.10628604888916</v>
      </c>
      <c r="F242" s="116">
        <v>40.71113677403433</v>
      </c>
      <c r="G242" s="116" t="s">
        <v>56</v>
      </c>
      <c r="H242" s="116">
        <v>-6.942979780117781</v>
      </c>
      <c r="I242" s="116">
        <v>112.19701960953066</v>
      </c>
      <c r="J242" s="116" t="s">
        <v>62</v>
      </c>
      <c r="K242" s="116">
        <v>0.6569761714537435</v>
      </c>
      <c r="L242" s="116">
        <v>1.491943498365863</v>
      </c>
      <c r="M242" s="116">
        <v>0.15553060719888687</v>
      </c>
      <c r="N242" s="116">
        <v>0.07174966595524677</v>
      </c>
      <c r="O242" s="116">
        <v>0.026385199390558646</v>
      </c>
      <c r="P242" s="116">
        <v>0.042799066309193855</v>
      </c>
      <c r="Q242" s="116">
        <v>0.0032118151216422534</v>
      </c>
      <c r="R242" s="116">
        <v>0.0011043569567741364</v>
      </c>
      <c r="S242" s="116">
        <v>0.00034610411634050875</v>
      </c>
      <c r="T242" s="116">
        <v>0.000629746723484925</v>
      </c>
      <c r="U242" s="116">
        <v>7.025573078809632E-05</v>
      </c>
      <c r="V242" s="116">
        <v>4.0964750143522734E-05</v>
      </c>
      <c r="W242" s="116">
        <v>2.1566768088442434E-05</v>
      </c>
      <c r="X242" s="116">
        <v>67.5</v>
      </c>
    </row>
    <row r="243" spans="1:24" s="116" customFormat="1" ht="12.75">
      <c r="A243" s="116">
        <v>3379</v>
      </c>
      <c r="B243" s="116">
        <v>126.18000030517578</v>
      </c>
      <c r="C243" s="116">
        <v>131.17999267578125</v>
      </c>
      <c r="D243" s="116">
        <v>9.075872421264648</v>
      </c>
      <c r="E243" s="116">
        <v>9.287866592407227</v>
      </c>
      <c r="F243" s="116">
        <v>32.92449828420222</v>
      </c>
      <c r="G243" s="116" t="s">
        <v>57</v>
      </c>
      <c r="H243" s="116">
        <v>27.674307820684874</v>
      </c>
      <c r="I243" s="116">
        <v>86.35430812586065</v>
      </c>
      <c r="J243" s="116" t="s">
        <v>60</v>
      </c>
      <c r="K243" s="116">
        <v>-0.310757652743188</v>
      </c>
      <c r="L243" s="116">
        <v>0.008118498351896604</v>
      </c>
      <c r="M243" s="116">
        <v>0.07200594014682044</v>
      </c>
      <c r="N243" s="116">
        <v>-0.0007425460096573728</v>
      </c>
      <c r="O243" s="116">
        <v>-0.012730945853415797</v>
      </c>
      <c r="P243" s="116">
        <v>0.0009288873759197633</v>
      </c>
      <c r="Q243" s="116">
        <v>0.001411724658812783</v>
      </c>
      <c r="R243" s="116">
        <v>-5.965217155897397E-05</v>
      </c>
      <c r="S243" s="116">
        <v>-0.0001870682896435825</v>
      </c>
      <c r="T243" s="116">
        <v>6.614674195310806E-05</v>
      </c>
      <c r="U243" s="116">
        <v>2.5733573535564475E-05</v>
      </c>
      <c r="V243" s="116">
        <v>-4.707795039769389E-06</v>
      </c>
      <c r="W243" s="116">
        <v>-1.2247581068998556E-05</v>
      </c>
      <c r="X243" s="116">
        <v>67.5</v>
      </c>
    </row>
    <row r="244" spans="1:24" s="116" customFormat="1" ht="12.75">
      <c r="A244" s="116">
        <v>3378</v>
      </c>
      <c r="B244" s="116">
        <v>173.55999755859375</v>
      </c>
      <c r="C244" s="116">
        <v>196.4600067138672</v>
      </c>
      <c r="D244" s="116">
        <v>9.48900318145752</v>
      </c>
      <c r="E244" s="116">
        <v>9.170269012451172</v>
      </c>
      <c r="F244" s="116">
        <v>33.43265686138814</v>
      </c>
      <c r="G244" s="116" t="s">
        <v>58</v>
      </c>
      <c r="H244" s="116">
        <v>-22.02366563224028</v>
      </c>
      <c r="I244" s="116">
        <v>84.03633192635347</v>
      </c>
      <c r="J244" s="116" t="s">
        <v>61</v>
      </c>
      <c r="K244" s="116">
        <v>-0.5788327661074162</v>
      </c>
      <c r="L244" s="116">
        <v>1.4919214095590558</v>
      </c>
      <c r="M244" s="116">
        <v>-0.13785831262287726</v>
      </c>
      <c r="N244" s="116">
        <v>-0.07174582350292621</v>
      </c>
      <c r="O244" s="116">
        <v>-0.023110641803224148</v>
      </c>
      <c r="P244" s="116">
        <v>0.04278898509174563</v>
      </c>
      <c r="Q244" s="116">
        <v>-0.002884924585376501</v>
      </c>
      <c r="R244" s="116">
        <v>-0.001102744714974291</v>
      </c>
      <c r="S244" s="116">
        <v>-0.00029119325946468805</v>
      </c>
      <c r="T244" s="116">
        <v>0.000626263158958746</v>
      </c>
      <c r="U244" s="116">
        <v>-6.537316652617618E-05</v>
      </c>
      <c r="V244" s="116">
        <v>-4.069333385438908E-05</v>
      </c>
      <c r="W244" s="116">
        <v>-1.775168284245094E-05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3377</v>
      </c>
      <c r="B246" s="116">
        <v>146.48</v>
      </c>
      <c r="C246" s="116">
        <v>170.88</v>
      </c>
      <c r="D246" s="116">
        <v>9.771501115917513</v>
      </c>
      <c r="E246" s="116">
        <v>10.158041463894225</v>
      </c>
      <c r="F246" s="116">
        <v>39.91341301682837</v>
      </c>
      <c r="G246" s="116" t="s">
        <v>59</v>
      </c>
      <c r="H246" s="116">
        <v>18.33527417032684</v>
      </c>
      <c r="I246" s="116">
        <v>97.31527417032683</v>
      </c>
      <c r="J246" s="116" t="s">
        <v>73</v>
      </c>
      <c r="K246" s="116">
        <v>1.4768200186149258</v>
      </c>
      <c r="M246" s="116" t="s">
        <v>68</v>
      </c>
      <c r="N246" s="116">
        <v>1.0305565722878194</v>
      </c>
      <c r="X246" s="116">
        <v>67.5</v>
      </c>
    </row>
    <row r="247" spans="1:24" s="116" customFormat="1" ht="12.75">
      <c r="A247" s="116">
        <v>3380</v>
      </c>
      <c r="B247" s="116">
        <v>167.77999877929688</v>
      </c>
      <c r="C247" s="116">
        <v>178.3800048828125</v>
      </c>
      <c r="D247" s="116">
        <v>8.80443286895752</v>
      </c>
      <c r="E247" s="116">
        <v>9.15975570678711</v>
      </c>
      <c r="F247" s="116">
        <v>40.27952607574059</v>
      </c>
      <c r="G247" s="116" t="s">
        <v>56</v>
      </c>
      <c r="H247" s="116">
        <v>8.812401782209221</v>
      </c>
      <c r="I247" s="116">
        <v>109.0924005615061</v>
      </c>
      <c r="J247" s="116" t="s">
        <v>62</v>
      </c>
      <c r="K247" s="116">
        <v>0.9082393785435436</v>
      </c>
      <c r="L247" s="116">
        <v>0.7694575020247529</v>
      </c>
      <c r="M247" s="116">
        <v>0.2150131436936958</v>
      </c>
      <c r="N247" s="116">
        <v>0.10855940379465662</v>
      </c>
      <c r="O247" s="116">
        <v>0.03647639111312429</v>
      </c>
      <c r="P247" s="116">
        <v>0.022073135702573993</v>
      </c>
      <c r="Q247" s="116">
        <v>0.0044401518519658146</v>
      </c>
      <c r="R247" s="116">
        <v>0.0016710169369143024</v>
      </c>
      <c r="S247" s="116">
        <v>0.0004785547564224056</v>
      </c>
      <c r="T247" s="116">
        <v>0.00032477976034578994</v>
      </c>
      <c r="U247" s="116">
        <v>9.714257587636161E-05</v>
      </c>
      <c r="V247" s="116">
        <v>6.200432750619061E-05</v>
      </c>
      <c r="W247" s="116">
        <v>2.983413443918024E-05</v>
      </c>
      <c r="X247" s="116">
        <v>67.5</v>
      </c>
    </row>
    <row r="248" spans="1:24" s="116" customFormat="1" ht="12.75">
      <c r="A248" s="116">
        <v>3379</v>
      </c>
      <c r="B248" s="116">
        <v>146.75999450683594</v>
      </c>
      <c r="C248" s="116">
        <v>149.9600067138672</v>
      </c>
      <c r="D248" s="116">
        <v>9.260087966918945</v>
      </c>
      <c r="E248" s="116">
        <v>9.537088394165039</v>
      </c>
      <c r="F248" s="116">
        <v>36.72555334752237</v>
      </c>
      <c r="G248" s="116" t="s">
        <v>57</v>
      </c>
      <c r="H248" s="116">
        <v>15.229118047599528</v>
      </c>
      <c r="I248" s="116">
        <v>94.48911255443547</v>
      </c>
      <c r="J248" s="116" t="s">
        <v>60</v>
      </c>
      <c r="K248" s="116">
        <v>0.1159656318428518</v>
      </c>
      <c r="L248" s="116">
        <v>0.004188063185949255</v>
      </c>
      <c r="M248" s="116">
        <v>-0.02987480911830075</v>
      </c>
      <c r="N248" s="116">
        <v>-0.0011227378830351417</v>
      </c>
      <c r="O248" s="116">
        <v>0.0042666990956668135</v>
      </c>
      <c r="P248" s="116">
        <v>0.00047908867487790515</v>
      </c>
      <c r="Q248" s="116">
        <v>-0.0007320629366559825</v>
      </c>
      <c r="R248" s="116">
        <v>-9.02297508578912E-05</v>
      </c>
      <c r="S248" s="116">
        <v>2.3795662438506595E-05</v>
      </c>
      <c r="T248" s="116">
        <v>3.41074125162333E-05</v>
      </c>
      <c r="U248" s="116">
        <v>-2.358303584400605E-05</v>
      </c>
      <c r="V248" s="116">
        <v>-7.1182200173541216E-06</v>
      </c>
      <c r="W248" s="116">
        <v>5.005858247880999E-07</v>
      </c>
      <c r="X248" s="116">
        <v>67.5</v>
      </c>
    </row>
    <row r="249" spans="1:24" s="116" customFormat="1" ht="12.75">
      <c r="A249" s="116">
        <v>3378</v>
      </c>
      <c r="B249" s="116">
        <v>179.3000030517578</v>
      </c>
      <c r="C249" s="116">
        <v>188</v>
      </c>
      <c r="D249" s="116">
        <v>9.534333229064941</v>
      </c>
      <c r="E249" s="116">
        <v>9.323898315429688</v>
      </c>
      <c r="F249" s="116">
        <v>38.846533953910765</v>
      </c>
      <c r="G249" s="116" t="s">
        <v>58</v>
      </c>
      <c r="H249" s="116">
        <v>-14.59620365108627</v>
      </c>
      <c r="I249" s="116">
        <v>97.20379940067154</v>
      </c>
      <c r="J249" s="116" t="s">
        <v>61</v>
      </c>
      <c r="K249" s="116">
        <v>-0.9008056066479885</v>
      </c>
      <c r="L249" s="116">
        <v>0.7694461043821869</v>
      </c>
      <c r="M249" s="116">
        <v>-0.21292756454059905</v>
      </c>
      <c r="N249" s="116">
        <v>-0.1085535978763362</v>
      </c>
      <c r="O249" s="116">
        <v>-0.03622599049666757</v>
      </c>
      <c r="P249" s="116">
        <v>0.022067935875062044</v>
      </c>
      <c r="Q249" s="116">
        <v>-0.004379387208878666</v>
      </c>
      <c r="R249" s="116">
        <v>-0.0016685790947733286</v>
      </c>
      <c r="S249" s="116">
        <v>-0.00047796278238333636</v>
      </c>
      <c r="T249" s="116">
        <v>0.0003229838651414591</v>
      </c>
      <c r="U249" s="116">
        <v>-9.423651345563989E-05</v>
      </c>
      <c r="V249" s="116">
        <v>-6.159437939682065E-05</v>
      </c>
      <c r="W249" s="116">
        <v>-2.9829934488146328E-05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3377</v>
      </c>
      <c r="B251" s="116">
        <v>157.14</v>
      </c>
      <c r="C251" s="116">
        <v>159.34</v>
      </c>
      <c r="D251" s="116">
        <v>9.684533742125794</v>
      </c>
      <c r="E251" s="116">
        <v>9.96481135422858</v>
      </c>
      <c r="F251" s="116">
        <v>41.20226055593699</v>
      </c>
      <c r="G251" s="116" t="s">
        <v>59</v>
      </c>
      <c r="H251" s="116">
        <v>11.76515535564333</v>
      </c>
      <c r="I251" s="116">
        <v>101.40515535564332</v>
      </c>
      <c r="J251" s="116" t="s">
        <v>73</v>
      </c>
      <c r="K251" s="116">
        <v>1.0649271700085268</v>
      </c>
      <c r="M251" s="116" t="s">
        <v>68</v>
      </c>
      <c r="N251" s="116">
        <v>0.9578159754072535</v>
      </c>
      <c r="X251" s="116">
        <v>67.5</v>
      </c>
    </row>
    <row r="252" spans="1:24" s="116" customFormat="1" ht="12.75">
      <c r="A252" s="116">
        <v>3380</v>
      </c>
      <c r="B252" s="116">
        <v>187.63999938964844</v>
      </c>
      <c r="C252" s="116">
        <v>189.63999938964844</v>
      </c>
      <c r="D252" s="116">
        <v>8.951889991760254</v>
      </c>
      <c r="E252" s="116">
        <v>8.949185371398926</v>
      </c>
      <c r="F252" s="116">
        <v>41.908680460668116</v>
      </c>
      <c r="G252" s="116" t="s">
        <v>56</v>
      </c>
      <c r="H252" s="116">
        <v>-8.411919437328706</v>
      </c>
      <c r="I252" s="116">
        <v>111.72807995231973</v>
      </c>
      <c r="J252" s="116" t="s">
        <v>62</v>
      </c>
      <c r="K252" s="116">
        <v>0.3293863515698319</v>
      </c>
      <c r="L252" s="116">
        <v>0.9727522915528097</v>
      </c>
      <c r="M252" s="116">
        <v>0.07797810554241423</v>
      </c>
      <c r="N252" s="116">
        <v>0.05609770547470076</v>
      </c>
      <c r="O252" s="116">
        <v>0.013228939526437491</v>
      </c>
      <c r="P252" s="116">
        <v>0.02790517466453187</v>
      </c>
      <c r="Q252" s="116">
        <v>0.0016102696134147694</v>
      </c>
      <c r="R252" s="116">
        <v>0.0008634346211979026</v>
      </c>
      <c r="S252" s="116">
        <v>0.00017352408869977784</v>
      </c>
      <c r="T252" s="116">
        <v>0.0004105967355770559</v>
      </c>
      <c r="U252" s="116">
        <v>3.5193431692114815E-05</v>
      </c>
      <c r="V252" s="116">
        <v>3.20302652216588E-05</v>
      </c>
      <c r="W252" s="116">
        <v>1.0810177495415524E-05</v>
      </c>
      <c r="X252" s="116">
        <v>67.5</v>
      </c>
    </row>
    <row r="253" spans="1:24" s="116" customFormat="1" ht="12.75">
      <c r="A253" s="116">
        <v>3379</v>
      </c>
      <c r="B253" s="116">
        <v>144.82000732421875</v>
      </c>
      <c r="C253" s="116">
        <v>156.72000122070312</v>
      </c>
      <c r="D253" s="116">
        <v>9.32137393951416</v>
      </c>
      <c r="E253" s="116">
        <v>9.463375091552734</v>
      </c>
      <c r="F253" s="116">
        <v>38.1906975909715</v>
      </c>
      <c r="G253" s="116" t="s">
        <v>57</v>
      </c>
      <c r="H253" s="116">
        <v>20.284714958951994</v>
      </c>
      <c r="I253" s="116">
        <v>97.60472228317074</v>
      </c>
      <c r="J253" s="116" t="s">
        <v>60</v>
      </c>
      <c r="K253" s="116">
        <v>-0.3278082521303542</v>
      </c>
      <c r="L253" s="116">
        <v>0.005293246372232789</v>
      </c>
      <c r="M253" s="116">
        <v>0.07751282446213556</v>
      </c>
      <c r="N253" s="116">
        <v>-0.000580602782496947</v>
      </c>
      <c r="O253" s="116">
        <v>-0.013178774582360822</v>
      </c>
      <c r="P253" s="116">
        <v>0.0006056404132888945</v>
      </c>
      <c r="Q253" s="116">
        <v>0.001595492197564059</v>
      </c>
      <c r="R253" s="116">
        <v>-4.66504105218579E-05</v>
      </c>
      <c r="S253" s="116">
        <v>-0.00017349160011846394</v>
      </c>
      <c r="T253" s="116">
        <v>4.312980425231246E-05</v>
      </c>
      <c r="U253" s="116">
        <v>3.4378938219951025E-05</v>
      </c>
      <c r="V253" s="116">
        <v>-3.6822378873710512E-06</v>
      </c>
      <c r="W253" s="116">
        <v>-1.0809044773490258E-05</v>
      </c>
      <c r="X253" s="116">
        <v>67.5</v>
      </c>
    </row>
    <row r="254" spans="1:24" s="116" customFormat="1" ht="12.75">
      <c r="A254" s="116">
        <v>3378</v>
      </c>
      <c r="B254" s="116">
        <v>176.5</v>
      </c>
      <c r="C254" s="116">
        <v>185.5</v>
      </c>
      <c r="D254" s="116">
        <v>9.355799674987793</v>
      </c>
      <c r="E254" s="116">
        <v>9.255250930786133</v>
      </c>
      <c r="F254" s="116">
        <v>39.109531563674835</v>
      </c>
      <c r="G254" s="116" t="s">
        <v>58</v>
      </c>
      <c r="H254" s="116">
        <v>-9.282353930702499</v>
      </c>
      <c r="I254" s="116">
        <v>99.7176460692975</v>
      </c>
      <c r="J254" s="116" t="s">
        <v>61</v>
      </c>
      <c r="K254" s="116">
        <v>-0.03220432324590969</v>
      </c>
      <c r="L254" s="116">
        <v>0.9727378898059258</v>
      </c>
      <c r="M254" s="116">
        <v>-0.00850570325640694</v>
      </c>
      <c r="N254" s="116">
        <v>-0.05609470081866226</v>
      </c>
      <c r="O254" s="116">
        <v>-0.0011509741532547768</v>
      </c>
      <c r="P254" s="116">
        <v>0.027898601627103507</v>
      </c>
      <c r="Q254" s="116">
        <v>-0.0002176531079473956</v>
      </c>
      <c r="R254" s="116">
        <v>-0.0008621734653080596</v>
      </c>
      <c r="S254" s="116">
        <v>-3.357684830858214E-06</v>
      </c>
      <c r="T254" s="116">
        <v>0.0004083252370986785</v>
      </c>
      <c r="U254" s="116">
        <v>-7.5276982628385344E-06</v>
      </c>
      <c r="V254" s="116">
        <v>-3.181790398990189E-05</v>
      </c>
      <c r="W254" s="116">
        <v>1.5648823301192706E-07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3377</v>
      </c>
      <c r="B256" s="116">
        <v>170.16</v>
      </c>
      <c r="C256" s="116">
        <v>160.36</v>
      </c>
      <c r="D256" s="116">
        <v>9.547333571232935</v>
      </c>
      <c r="E256" s="116">
        <v>10.28592975410571</v>
      </c>
      <c r="F256" s="116">
        <v>43.03264470113156</v>
      </c>
      <c r="G256" s="116" t="s">
        <v>59</v>
      </c>
      <c r="H256" s="116">
        <v>4.83068191645981</v>
      </c>
      <c r="I256" s="116">
        <v>107.4906819164598</v>
      </c>
      <c r="J256" s="116" t="s">
        <v>73</v>
      </c>
      <c r="K256" s="116">
        <v>0.7030236786495778</v>
      </c>
      <c r="M256" s="116" t="s">
        <v>68</v>
      </c>
      <c r="N256" s="116">
        <v>0.5488263414850654</v>
      </c>
      <c r="X256" s="116">
        <v>67.5</v>
      </c>
    </row>
    <row r="257" spans="1:24" s="116" customFormat="1" ht="12.75">
      <c r="A257" s="116">
        <v>3380</v>
      </c>
      <c r="B257" s="116">
        <v>185.83999633789062</v>
      </c>
      <c r="C257" s="116">
        <v>179.44000244140625</v>
      </c>
      <c r="D257" s="116">
        <v>8.876843452453613</v>
      </c>
      <c r="E257" s="116">
        <v>9.192983627319336</v>
      </c>
      <c r="F257" s="116">
        <v>42.19025894282374</v>
      </c>
      <c r="G257" s="116" t="s">
        <v>56</v>
      </c>
      <c r="H257" s="116">
        <v>-4.918869311332784</v>
      </c>
      <c r="I257" s="116">
        <v>113.42112702655784</v>
      </c>
      <c r="J257" s="116" t="s">
        <v>62</v>
      </c>
      <c r="K257" s="116">
        <v>0.507451580130763</v>
      </c>
      <c r="L257" s="116">
        <v>0.6541402679031304</v>
      </c>
      <c r="M257" s="116">
        <v>0.1201323102328078</v>
      </c>
      <c r="N257" s="116">
        <v>0.04910140622732199</v>
      </c>
      <c r="O257" s="116">
        <v>0.020380193186617022</v>
      </c>
      <c r="P257" s="116">
        <v>0.018765208897642976</v>
      </c>
      <c r="Q257" s="116">
        <v>0.0024807252498343906</v>
      </c>
      <c r="R257" s="116">
        <v>0.000755812105473616</v>
      </c>
      <c r="S257" s="116">
        <v>0.0002673646446705539</v>
      </c>
      <c r="T257" s="116">
        <v>0.00027611963796592896</v>
      </c>
      <c r="U257" s="116">
        <v>5.4263992097305463E-05</v>
      </c>
      <c r="V257" s="116">
        <v>2.8056949011510503E-05</v>
      </c>
      <c r="W257" s="116">
        <v>1.6671455210070715E-05</v>
      </c>
      <c r="X257" s="116">
        <v>67.5</v>
      </c>
    </row>
    <row r="258" spans="1:24" s="116" customFormat="1" ht="12.75">
      <c r="A258" s="116">
        <v>3379</v>
      </c>
      <c r="B258" s="116">
        <v>167.8000030517578</v>
      </c>
      <c r="C258" s="116">
        <v>145.5</v>
      </c>
      <c r="D258" s="116">
        <v>9.224529266357422</v>
      </c>
      <c r="E258" s="116">
        <v>9.348536491394043</v>
      </c>
      <c r="F258" s="116">
        <v>40.97122057033335</v>
      </c>
      <c r="G258" s="116" t="s">
        <v>57</v>
      </c>
      <c r="H258" s="116">
        <v>5.612342542315346</v>
      </c>
      <c r="I258" s="116">
        <v>105.91234559407316</v>
      </c>
      <c r="J258" s="116" t="s">
        <v>60</v>
      </c>
      <c r="K258" s="116">
        <v>-0.0320351932993944</v>
      </c>
      <c r="L258" s="116">
        <v>0.003558794671523945</v>
      </c>
      <c r="M258" s="116">
        <v>0.006220727431788536</v>
      </c>
      <c r="N258" s="116">
        <v>0.0005076353781267697</v>
      </c>
      <c r="O258" s="116">
        <v>-0.0015060398115585311</v>
      </c>
      <c r="P258" s="116">
        <v>0.00040723512755790883</v>
      </c>
      <c r="Q258" s="116">
        <v>6.339838665931752E-05</v>
      </c>
      <c r="R258" s="116">
        <v>4.082831413802732E-05</v>
      </c>
      <c r="S258" s="116">
        <v>-3.7712064243632896E-05</v>
      </c>
      <c r="T258" s="116">
        <v>2.9002522726795888E-05</v>
      </c>
      <c r="U258" s="116">
        <v>-2.9285234052764526E-06</v>
      </c>
      <c r="V258" s="116">
        <v>3.221625840878985E-06</v>
      </c>
      <c r="W258" s="116">
        <v>-2.8953191334931548E-06</v>
      </c>
      <c r="X258" s="116">
        <v>67.5</v>
      </c>
    </row>
    <row r="259" spans="1:24" s="116" customFormat="1" ht="12.75">
      <c r="A259" s="116">
        <v>3378</v>
      </c>
      <c r="B259" s="116">
        <v>184.25999450683594</v>
      </c>
      <c r="C259" s="116">
        <v>181.36000061035156</v>
      </c>
      <c r="D259" s="116">
        <v>9.118756294250488</v>
      </c>
      <c r="E259" s="116">
        <v>9.417020797729492</v>
      </c>
      <c r="F259" s="116">
        <v>37.7061898951161</v>
      </c>
      <c r="G259" s="116" t="s">
        <v>58</v>
      </c>
      <c r="H259" s="116">
        <v>-18.08920238940479</v>
      </c>
      <c r="I259" s="116">
        <v>98.67079211743115</v>
      </c>
      <c r="J259" s="116" t="s">
        <v>61</v>
      </c>
      <c r="K259" s="116">
        <v>-0.5064393868642906</v>
      </c>
      <c r="L259" s="116">
        <v>0.6541305871711436</v>
      </c>
      <c r="M259" s="116">
        <v>-0.11997114033004343</v>
      </c>
      <c r="N259" s="116">
        <v>0.04909878206048872</v>
      </c>
      <c r="O259" s="116">
        <v>-0.020324470925705093</v>
      </c>
      <c r="P259" s="116">
        <v>0.01876078954956486</v>
      </c>
      <c r="Q259" s="116">
        <v>-0.0024799150005060445</v>
      </c>
      <c r="R259" s="116">
        <v>0.0007547085447675195</v>
      </c>
      <c r="S259" s="116">
        <v>-0.00026469161949388507</v>
      </c>
      <c r="T259" s="116">
        <v>0.0002745922579861227</v>
      </c>
      <c r="U259" s="116">
        <v>-5.418491108234079E-05</v>
      </c>
      <c r="V259" s="116">
        <v>2.7871374468724734E-05</v>
      </c>
      <c r="W259" s="116">
        <v>-1.6418116394295126E-05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28.336121541456627</v>
      </c>
      <c r="G260" s="117"/>
      <c r="H260" s="117"/>
      <c r="I260" s="118"/>
      <c r="J260" s="118" t="s">
        <v>158</v>
      </c>
      <c r="K260" s="117">
        <f>AVERAGE(K258,K253,K248,K243,K238,K233)</f>
        <v>-0.5200553216137132</v>
      </c>
      <c r="L260" s="117">
        <f>AVERAGE(L258,L253,L248,L243,L238,L233)</f>
        <v>0.006212843050804902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43.03264470113156</v>
      </c>
      <c r="G261" s="117"/>
      <c r="H261" s="117"/>
      <c r="I261" s="118"/>
      <c r="J261" s="118" t="s">
        <v>159</v>
      </c>
      <c r="K261" s="117">
        <f>AVERAGE(K259,K254,K249,K244,K239,K234)</f>
        <v>-0.3872062758598675</v>
      </c>
      <c r="L261" s="117">
        <f>AVERAGE(L259,L254,L249,L244,L239,L234)</f>
        <v>1.1417356987168492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0.3250345760085707</v>
      </c>
      <c r="L262" s="117">
        <f>ABS(L260/$H$33)</f>
        <v>0.01725789736334695</v>
      </c>
      <c r="M262" s="118" t="s">
        <v>111</v>
      </c>
      <c r="N262" s="117">
        <f>K262+L262+L263+K263</f>
        <v>1.2758808508994184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0.22000356582947017</v>
      </c>
      <c r="L263" s="117">
        <f>ABS(L261/$H$34)</f>
        <v>0.7135848116980307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0.73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Knitsch</cp:lastModifiedBy>
  <cp:lastPrinted>2005-08-03T08:14:33Z</cp:lastPrinted>
  <dcterms:created xsi:type="dcterms:W3CDTF">2003-07-09T12:58:06Z</dcterms:created>
  <dcterms:modified xsi:type="dcterms:W3CDTF">2006-07-03T04:13:22Z</dcterms:modified>
  <cp:category/>
  <cp:version/>
  <cp:contentType/>
  <cp:contentStatus/>
</cp:coreProperties>
</file>