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<sst xmlns="http://schemas.openxmlformats.org/spreadsheetml/2006/main" count="710" uniqueCount="165">
  <si>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</si>
  <si>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</si>
  <si>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</si>
  <si>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</si>
  <si>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</si>
  <si>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</si>
  <si>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</si>
  <si>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</si>
  <si>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</si>
  <si>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</si>
  <si>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</si>
  <si>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</si>
  <si>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</si>
  <si>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</si>
  <si>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</si>
  <si>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</si>
  <si>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</si>
  <si>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</si>
  <si>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</si>
  <si>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</si>
  <si>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</si>
  <si>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</si>
  <si>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</si>
  <si>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</si>
  <si>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</si>
  <si>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</si>
  <si>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</si>
  <si>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</si>
  <si>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</si>
  <si>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</si>
  <si>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</si>
  <si>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</si>
  <si>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</si>
  <si>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</si>
  <si>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</si>
  <si>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</si>
  <si>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</si>
  <si>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</si>
  <si>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</si>
  <si>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</si>
  <si>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</si>
  <si>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</si>
  <si>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</si>
  <si>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</si>
  <si>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</si>
  <si>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</si>
  <si>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</si>
  <si>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</si>
  <si>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</si>
  <si>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</si>
  <si>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</si>
  <si>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</si>
  <si>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</si>
  <si>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</si>
  <si>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</si>
  <si>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</si>
  <si>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</si>
  <si>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</si>
  <si>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</si>
  <si>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</si>
  <si>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</si>
  <si>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</si>
  <si>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</si>
  <si>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</si>
  <si>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</si>
  <si>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</si>
  <si>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</si>
  <si>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</si>
  <si>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</si>
  <si>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</si>
  <si>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</si>
  <si>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</si>
  <si>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</si>
  <si>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</si>
  <si>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</si>
  <si>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</si>
  <si>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</si>
  <si>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</si>
  <si>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</si>
  <si>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</si>
  <si>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</si>
  <si>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</si>
  <si>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</si>
  <si>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</si>
  <si>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</si>
  <si>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</si>
  <si>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</si>
  <si>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</si>
  <si>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</si>
  <si>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</si>
  <si>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</si>
  <si>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</si>
  <si>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</si>
  <si>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</si>
  <si>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</si>
  <si>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</si>
  <si>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</si>
  <si>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</si>
  <si>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</si>
  <si>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</si>
  <si>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</si>
  <si>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</si>
  <si>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</si>
  <si>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</si>
  <si>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</si>
  <si>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</si>
  <si>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</si>
  <si>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</si>
  <si>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</si>
  <si>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</si>
  <si>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</si>
  <si>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</si>
  <si>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</si>
  <si>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</si>
  <si>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</si>
  <si>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</si>
  <si>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Mittelwert Normal</t>
  </si>
  <si>
    <t>Mittelwert skew</t>
  </si>
  <si>
    <t>Macro date :10/11/2004</t>
  </si>
  <si>
    <t>made with heads -1 mm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</si>
  <si>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</si>
  <si>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</si>
  <si>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</si>
  <si>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</si>
  <si>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</si>
  <si>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</si>
  <si>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</si>
  <si>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</si>
  <si>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</si>
  <si>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</si>
  <si>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</si>
  <si>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</si>
  <si>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</si>
  <si>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</si>
  <si>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</si>
  <si>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</si>
  <si>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</si>
  <si>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</si>
  <si>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</si>
  <si>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</si>
  <si>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</si>
  <si>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</si>
  <si>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</si>
  <si>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</si>
  <si>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</si>
  <si>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</si>
  <si>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</si>
  <si>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</si>
  <si>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</si>
  <si>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</si>
  <si>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</si>
  <si>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</si>
  <si>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</si>
  <si>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</si>
  <si>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</si>
  <si>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</si>
  <si>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</si>
  <si>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</si>
  <si>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</si>
  <si>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</si>
  <si>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</si>
  <si>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</si>
  <si>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OK</t>
  </si>
  <si>
    <t>Cas 6</t>
  </si>
  <si>
    <t>AP 820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</si>
</sst>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8"/>
            <a:ext cx="1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8" y="27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4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167.2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167.7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171.6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17.77827798292428</v>
      </c>
      <c r="C41" s="2">
        <f aca="true" t="shared" si="0" ref="C41:C55">($B$41*H41+$B$42*J41+$B$43*L41+$B$44*N41+$B$45*P41+$B$46*R41+$B$47*T41+$B$48*V41)/100</f>
        <v>-5.684302632622433E-08</v>
      </c>
      <c r="D41" s="2">
        <f aca="true" t="shared" si="1" ref="D41:D55">($B$41*I41+$B$42*K41+$B$43*M41+$B$44*O41+$B$45*Q41+$B$46*S41+$B$47*U41+$B$48*W41)/100</f>
        <v>-4.4060380583521495E-08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-8.235066515297902</v>
      </c>
      <c r="C42" s="2">
        <f t="shared" si="0"/>
        <v>-1.3416645241268295E-10</v>
      </c>
      <c r="D42" s="2">
        <f t="shared" si="1"/>
        <v>-5.000742178903163E-08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3.9532449411641295</v>
      </c>
      <c r="C43" s="2">
        <f t="shared" si="0"/>
        <v>0.6819845056970802</v>
      </c>
      <c r="D43" s="2">
        <f t="shared" si="1"/>
        <v>-0.5343995109522967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9.550179592233789</v>
      </c>
      <c r="C44" s="2">
        <f t="shared" si="0"/>
        <v>-0.0021710220376784635</v>
      </c>
      <c r="D44" s="2">
        <f t="shared" si="1"/>
        <v>-0.39924070483656593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17.77827798292428</v>
      </c>
      <c r="C45" s="2">
        <f t="shared" si="0"/>
        <v>-0.16287781873874477</v>
      </c>
      <c r="D45" s="2">
        <f t="shared" si="1"/>
        <v>-0.12466804098745442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-8.235066515297902</v>
      </c>
      <c r="C46" s="2">
        <f t="shared" si="0"/>
        <v>-0.0009308634002507993</v>
      </c>
      <c r="D46" s="2">
        <f t="shared" si="1"/>
        <v>-0.09005593352183289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3.9532449411641295</v>
      </c>
      <c r="C47" s="2">
        <f t="shared" si="0"/>
        <v>0.02715667145829394</v>
      </c>
      <c r="D47" s="2">
        <f t="shared" si="1"/>
        <v>-0.021756799107638055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9.550179592233789</v>
      </c>
      <c r="C48" s="2">
        <f t="shared" si="0"/>
        <v>-0.00024857709922840413</v>
      </c>
      <c r="D48" s="2">
        <f t="shared" si="1"/>
        <v>-0.01145058103990781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-0.003429804744573037</v>
      </c>
      <c r="D49" s="2">
        <f t="shared" si="1"/>
        <v>-0.0024853223558057268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-7.483204347804432E-05</v>
      </c>
      <c r="D50" s="2">
        <f t="shared" si="1"/>
        <v>-0.0013843099612666635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0.0003362049777499716</v>
      </c>
      <c r="D51" s="2">
        <f t="shared" si="1"/>
        <v>-0.0003088767368892513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-1.77160890583517E-05</v>
      </c>
      <c r="D52" s="2">
        <f t="shared" si="1"/>
        <v>-0.0001675901443614148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-7.90845135497493E-05</v>
      </c>
      <c r="D53" s="2">
        <f t="shared" si="1"/>
        <v>-4.824708197920162E-05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-5.89968393766995E-06</v>
      </c>
      <c r="D54" s="2">
        <f t="shared" si="1"/>
        <v>-5.111823852545039E-05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2.0309652671043538E-05</v>
      </c>
      <c r="D55" s="2">
        <f t="shared" si="1"/>
        <v>-1.9944506985316712E-05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118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workbookViewId="0" topLeftCell="A1">
      <selection activeCell="A13" sqref="A13:B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3372</v>
      </c>
      <c r="B3" s="31">
        <v>152.03333333333333</v>
      </c>
      <c r="C3" s="31">
        <v>146.25</v>
      </c>
      <c r="D3" s="31">
        <v>8.797214108719386</v>
      </c>
      <c r="E3" s="31">
        <v>9.352697066035915</v>
      </c>
      <c r="F3" s="32" t="s">
        <v>69</v>
      </c>
      <c r="H3" s="34">
        <v>0.0625</v>
      </c>
      <c r="I3" s="33" t="s">
        <v>119</v>
      </c>
    </row>
    <row r="4" spans="1:9" ht="16.5" customHeight="1">
      <c r="A4" s="35">
        <v>3371</v>
      </c>
      <c r="B4" s="36">
        <v>114.73666666666666</v>
      </c>
      <c r="C4" s="36">
        <v>129.82</v>
      </c>
      <c r="D4" s="36">
        <v>8.759459153120536</v>
      </c>
      <c r="E4" s="36">
        <v>9.140113258410427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1539</v>
      </c>
      <c r="B5" s="41">
        <v>143.97714285714287</v>
      </c>
      <c r="C5" s="41">
        <v>167.79142857142855</v>
      </c>
      <c r="D5" s="41">
        <v>9.45552666853068</v>
      </c>
      <c r="E5" s="41">
        <v>9.673042833340398</v>
      </c>
      <c r="F5" s="37" t="s">
        <v>71</v>
      </c>
      <c r="I5" s="42"/>
    </row>
    <row r="6" spans="1:6" s="33" customFormat="1" ht="13.5" thickBot="1">
      <c r="A6" s="43">
        <v>3370</v>
      </c>
      <c r="B6" s="44">
        <v>171.6933333333333</v>
      </c>
      <c r="C6" s="44">
        <v>167.2266666666667</v>
      </c>
      <c r="D6" s="44">
        <v>8.618264917757616</v>
      </c>
      <c r="E6" s="44">
        <v>9.184217906316126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6" t="s">
        <v>115</v>
      </c>
      <c r="B9" s="117"/>
      <c r="C9" s="47" t="s">
        <v>162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/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18" t="s">
        <v>164</v>
      </c>
      <c r="B13" s="118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/>
      <c r="K15" s="42"/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17.77827798292428</v>
      </c>
      <c r="C19" s="62">
        <v>65.01494464959094</v>
      </c>
      <c r="D19" s="63">
        <v>23.935697687031567</v>
      </c>
      <c r="K19" s="64" t="s">
        <v>93</v>
      </c>
    </row>
    <row r="20" spans="1:11" ht="12.75">
      <c r="A20" s="61" t="s">
        <v>57</v>
      </c>
      <c r="B20" s="62">
        <v>-8.235066515297902</v>
      </c>
      <c r="C20" s="62">
        <v>68.24207634184496</v>
      </c>
      <c r="D20" s="63">
        <v>27.086952896338406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3.9532449411641295</v>
      </c>
      <c r="C21" s="62">
        <v>108.14657827449743</v>
      </c>
      <c r="D21" s="63">
        <v>39.07957425246959</v>
      </c>
      <c r="F21" s="39" t="s">
        <v>96</v>
      </c>
    </row>
    <row r="22" spans="1:11" ht="16.5" thickBot="1">
      <c r="A22" s="67" t="s">
        <v>59</v>
      </c>
      <c r="B22" s="68">
        <v>9.550179592233789</v>
      </c>
      <c r="C22" s="68">
        <v>94.08351292556712</v>
      </c>
      <c r="D22" s="69">
        <v>34.73233946966147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22.444380024024888</v>
      </c>
      <c r="I23" s="42"/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0.6819845056970802</v>
      </c>
      <c r="C27" s="78">
        <v>-0.0021710220376784635</v>
      </c>
      <c r="D27" s="78">
        <v>-0.16287781873874477</v>
      </c>
      <c r="E27" s="78">
        <v>-0.0009308634002507993</v>
      </c>
      <c r="F27" s="78">
        <v>0.02715667145829394</v>
      </c>
      <c r="G27" s="78">
        <v>-0.00024857709922840413</v>
      </c>
      <c r="H27" s="78">
        <v>-0.003429804744573037</v>
      </c>
      <c r="I27" s="79">
        <v>-7.483204347804432E-05</v>
      </c>
    </row>
    <row r="28" spans="1:9" ht="13.5" thickBot="1">
      <c r="A28" s="80" t="s">
        <v>61</v>
      </c>
      <c r="B28" s="81">
        <v>-0.5343995109522967</v>
      </c>
      <c r="C28" s="81">
        <v>-0.39924070483656593</v>
      </c>
      <c r="D28" s="81">
        <v>-0.12466804098745442</v>
      </c>
      <c r="E28" s="81">
        <v>-0.09005593352183289</v>
      </c>
      <c r="F28" s="81">
        <v>-0.021756799107638055</v>
      </c>
      <c r="G28" s="81">
        <v>-0.01145058103990781</v>
      </c>
      <c r="H28" s="81">
        <v>-0.0024853223558057268</v>
      </c>
      <c r="I28" s="82">
        <v>-0.0013843099612666635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116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117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3372</v>
      </c>
      <c r="B39" s="89">
        <v>152.03333333333333</v>
      </c>
      <c r="C39" s="89">
        <v>146.25</v>
      </c>
      <c r="D39" s="89">
        <v>8.797214108719386</v>
      </c>
      <c r="E39" s="89">
        <v>9.352697066035915</v>
      </c>
      <c r="F39" s="90">
        <f>I39*D39/(23678+B39)*1000</f>
        <v>34.73233946966147</v>
      </c>
      <c r="G39" s="91" t="s">
        <v>59</v>
      </c>
      <c r="H39" s="92">
        <f>I39-B39+X39</f>
        <v>9.550179592233789</v>
      </c>
      <c r="I39" s="92">
        <f>(B39+C42-2*X39)*(23678+B39)*E42/((23678+C42)*D39+E42*(23678+B39))</f>
        <v>94.08351292556712</v>
      </c>
      <c r="J39" s="39" t="s">
        <v>73</v>
      </c>
      <c r="K39" s="39">
        <f>(K40*K40+L40*L40+M40*M40+N40*N40+O40*O40+P40*P40+Q40*Q40+R40*R40+S40*S40+T40*T40+U40*U40+V40*V40+W40*W40)</f>
        <v>0.961627930891691</v>
      </c>
      <c r="M39" s="39" t="s">
        <v>68</v>
      </c>
      <c r="N39" s="39">
        <f>(K44*K44+L44*L44+M44*M44+N44*N44+O44*O44+P44*P44+Q44*Q44+R44*R44+S44*S44+T44*T44+U44*U44+V44*V44+W44*W44)</f>
        <v>0.575175059819131</v>
      </c>
      <c r="X39" s="28">
        <f>(1-$H$2)*1000</f>
        <v>67.5</v>
      </c>
    </row>
    <row r="40" spans="1:24" ht="12.75">
      <c r="A40" s="86">
        <v>3371</v>
      </c>
      <c r="B40" s="89">
        <v>114.73666666666666</v>
      </c>
      <c r="C40" s="89">
        <v>129.82</v>
      </c>
      <c r="D40" s="89">
        <v>8.759459153120536</v>
      </c>
      <c r="E40" s="89">
        <v>9.140113258410427</v>
      </c>
      <c r="F40" s="90">
        <f>I40*D40/(23678+B40)*1000</f>
        <v>23.935697687031567</v>
      </c>
      <c r="G40" s="91" t="s">
        <v>56</v>
      </c>
      <c r="H40" s="92">
        <f>I40-B40+X40</f>
        <v>17.77827798292428</v>
      </c>
      <c r="I40" s="92">
        <f>(B40+C39-2*X40)*(23678+B40)*E39/((23678+C39)*D40+E39*(23678+B40))</f>
        <v>65.01494464959094</v>
      </c>
      <c r="J40" s="39" t="s">
        <v>62</v>
      </c>
      <c r="K40" s="73">
        <f aca="true" t="shared" si="0" ref="K40:W40">SQRT(K41*K41+K42*K42)</f>
        <v>0.8664212043324798</v>
      </c>
      <c r="L40" s="73">
        <f t="shared" si="0"/>
        <v>0.3992466076688518</v>
      </c>
      <c r="M40" s="73">
        <f t="shared" si="0"/>
        <v>0.20511290617789268</v>
      </c>
      <c r="N40" s="73">
        <f t="shared" si="0"/>
        <v>0.09006074432936201</v>
      </c>
      <c r="O40" s="73">
        <f t="shared" si="0"/>
        <v>0.03479717103593102</v>
      </c>
      <c r="P40" s="73">
        <f t="shared" si="0"/>
        <v>0.011453278863528864</v>
      </c>
      <c r="Q40" s="73">
        <f t="shared" si="0"/>
        <v>0.0042356094954756444</v>
      </c>
      <c r="R40" s="73">
        <f t="shared" si="0"/>
        <v>0.001386331094505642</v>
      </c>
      <c r="S40" s="73">
        <f t="shared" si="0"/>
        <v>0.0004565507919774213</v>
      </c>
      <c r="T40" s="73">
        <f t="shared" si="0"/>
        <v>0.00016852393390436653</v>
      </c>
      <c r="U40" s="73">
        <f t="shared" si="0"/>
        <v>9.263984673405005E-05</v>
      </c>
      <c r="V40" s="73">
        <f t="shared" si="0"/>
        <v>5.145756096541344E-05</v>
      </c>
      <c r="W40" s="73">
        <f t="shared" si="0"/>
        <v>2.8465160292992786E-05</v>
      </c>
      <c r="X40" s="28">
        <f>(1-$H$2)*1000</f>
        <v>67.5</v>
      </c>
    </row>
    <row r="41" spans="1:24" ht="12.75">
      <c r="A41" s="86">
        <v>1539</v>
      </c>
      <c r="B41" s="89">
        <v>143.97714285714287</v>
      </c>
      <c r="C41" s="89">
        <v>167.79142857142855</v>
      </c>
      <c r="D41" s="89">
        <v>9.45552666853068</v>
      </c>
      <c r="E41" s="89">
        <v>9.673042833340398</v>
      </c>
      <c r="F41" s="90">
        <f>I41*D41/(23678+B41)*1000</f>
        <v>27.086952896338406</v>
      </c>
      <c r="G41" s="91" t="s">
        <v>57</v>
      </c>
      <c r="H41" s="92">
        <f>I41-B41+X41</f>
        <v>-8.235066515297902</v>
      </c>
      <c r="I41" s="92">
        <f>(B41+C40-2*X41)*(23678+B41)*E40/((23678+C40)*D41+E40*(23678+B41))</f>
        <v>68.24207634184496</v>
      </c>
      <c r="J41" s="39" t="s">
        <v>60</v>
      </c>
      <c r="K41" s="73">
        <f>'calcul config'!C43</f>
        <v>0.6819845056970802</v>
      </c>
      <c r="L41" s="73">
        <f>'calcul config'!C44</f>
        <v>-0.0021710220376784635</v>
      </c>
      <c r="M41" s="73">
        <f>'calcul config'!C45</f>
        <v>-0.16287781873874477</v>
      </c>
      <c r="N41" s="73">
        <f>'calcul config'!C46</f>
        <v>-0.0009308634002507993</v>
      </c>
      <c r="O41" s="73">
        <f>'calcul config'!C47</f>
        <v>0.02715667145829394</v>
      </c>
      <c r="P41" s="73">
        <f>'calcul config'!C48</f>
        <v>-0.00024857709922840413</v>
      </c>
      <c r="Q41" s="73">
        <f>'calcul config'!C49</f>
        <v>-0.003429804744573037</v>
      </c>
      <c r="R41" s="73">
        <f>'calcul config'!C50</f>
        <v>-7.483204347804432E-05</v>
      </c>
      <c r="S41" s="73">
        <f>'calcul config'!C51</f>
        <v>0.0003362049777499716</v>
      </c>
      <c r="T41" s="73">
        <f>'calcul config'!C52</f>
        <v>-1.77160890583517E-05</v>
      </c>
      <c r="U41" s="73">
        <f>'calcul config'!C53</f>
        <v>-7.90845135497493E-05</v>
      </c>
      <c r="V41" s="73">
        <f>'calcul config'!C54</f>
        <v>-5.89968393766995E-06</v>
      </c>
      <c r="W41" s="73">
        <f>'calcul config'!C55</f>
        <v>2.0309652671043538E-05</v>
      </c>
      <c r="X41" s="28">
        <f>(1-$H$2)*1000</f>
        <v>67.5</v>
      </c>
    </row>
    <row r="42" spans="1:24" ht="12.75">
      <c r="A42" s="86">
        <v>3370</v>
      </c>
      <c r="B42" s="89">
        <v>171.6933333333333</v>
      </c>
      <c r="C42" s="89">
        <v>167.2266666666667</v>
      </c>
      <c r="D42" s="89">
        <v>8.618264917757616</v>
      </c>
      <c r="E42" s="89">
        <v>9.184217906316126</v>
      </c>
      <c r="F42" s="90">
        <f>I42*D42/(23678+B42)*1000</f>
        <v>39.07957425246959</v>
      </c>
      <c r="G42" s="91" t="s">
        <v>58</v>
      </c>
      <c r="H42" s="92">
        <f>I42-B42+X42</f>
        <v>3.9532449411641295</v>
      </c>
      <c r="I42" s="92">
        <f>(B42+C41-2*X42)*(23678+B42)*E41/((23678+C41)*D42+E41*(23678+B42))</f>
        <v>108.14657827449743</v>
      </c>
      <c r="J42" s="39" t="s">
        <v>61</v>
      </c>
      <c r="K42" s="73">
        <f>'calcul config'!D43</f>
        <v>-0.5343995109522967</v>
      </c>
      <c r="L42" s="73">
        <f>'calcul config'!D44</f>
        <v>-0.39924070483656593</v>
      </c>
      <c r="M42" s="73">
        <f>'calcul config'!D45</f>
        <v>-0.12466804098745442</v>
      </c>
      <c r="N42" s="73">
        <f>'calcul config'!D46</f>
        <v>-0.09005593352183289</v>
      </c>
      <c r="O42" s="73">
        <f>'calcul config'!D47</f>
        <v>-0.021756799107638055</v>
      </c>
      <c r="P42" s="73">
        <f>'calcul config'!D48</f>
        <v>-0.01145058103990781</v>
      </c>
      <c r="Q42" s="73">
        <f>'calcul config'!D49</f>
        <v>-0.0024853223558057268</v>
      </c>
      <c r="R42" s="73">
        <f>'calcul config'!D50</f>
        <v>-0.0013843099612666635</v>
      </c>
      <c r="S42" s="73">
        <f>'calcul config'!D51</f>
        <v>-0.0003088767368892513</v>
      </c>
      <c r="T42" s="73">
        <f>'calcul config'!D52</f>
        <v>-0.0001675901443614148</v>
      </c>
      <c r="U42" s="73">
        <f>'calcul config'!D53</f>
        <v>-4.824708197920162E-05</v>
      </c>
      <c r="V42" s="73">
        <f>'calcul config'!D54</f>
        <v>-5.111823852545039E-05</v>
      </c>
      <c r="W42" s="73">
        <f>'calcul config'!D55</f>
        <v>-1.9944506985316712E-05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0.5776141362216533</v>
      </c>
      <c r="L44" s="73">
        <f>L40/(L43*1.5)</f>
        <v>0.38023486444652554</v>
      </c>
      <c r="M44" s="73">
        <f aca="true" t="shared" si="1" ref="M44:W44">M40/(M43*1.5)</f>
        <v>0.22790322908654745</v>
      </c>
      <c r="N44" s="73">
        <f t="shared" si="1"/>
        <v>0.12008099243914934</v>
      </c>
      <c r="O44" s="73">
        <f t="shared" si="1"/>
        <v>0.15465409349302675</v>
      </c>
      <c r="P44" s="73">
        <f t="shared" si="1"/>
        <v>0.07635519242352574</v>
      </c>
      <c r="Q44" s="73">
        <f t="shared" si="1"/>
        <v>0.02823739663650429</v>
      </c>
      <c r="R44" s="73">
        <f t="shared" si="1"/>
        <v>0.0030807357655680935</v>
      </c>
      <c r="S44" s="73">
        <f t="shared" si="1"/>
        <v>0.006087343893032283</v>
      </c>
      <c r="T44" s="73">
        <f t="shared" si="1"/>
        <v>0.0022469857853915534</v>
      </c>
      <c r="U44" s="73">
        <f t="shared" si="1"/>
        <v>0.0012351979564540006</v>
      </c>
      <c r="V44" s="73">
        <f t="shared" si="1"/>
        <v>0.0006861008128721791</v>
      </c>
      <c r="W44" s="73">
        <f t="shared" si="1"/>
        <v>0.0003795354705732371</v>
      </c>
      <c r="X44" s="73"/>
      <c r="Y44" s="73"/>
    </row>
    <row r="45" s="101" customFormat="1" ht="12.75"/>
    <row r="46" spans="1:24" s="101" customFormat="1" ht="12.75">
      <c r="A46" s="101">
        <v>1539</v>
      </c>
      <c r="B46" s="101">
        <v>157.1</v>
      </c>
      <c r="C46" s="101">
        <v>176.2</v>
      </c>
      <c r="D46" s="101">
        <v>9.188431764889348</v>
      </c>
      <c r="E46" s="101">
        <v>9.466669513965645</v>
      </c>
      <c r="F46" s="101">
        <v>28.709233564172333</v>
      </c>
      <c r="G46" s="101" t="s">
        <v>59</v>
      </c>
      <c r="H46" s="101">
        <v>-15.12728578339238</v>
      </c>
      <c r="I46" s="101">
        <v>74.47271421660761</v>
      </c>
      <c r="J46" s="101" t="s">
        <v>73</v>
      </c>
      <c r="K46" s="101">
        <v>1.1204458702495501</v>
      </c>
      <c r="M46" s="101" t="s">
        <v>68</v>
      </c>
      <c r="N46" s="101">
        <v>0.5855180949370337</v>
      </c>
      <c r="X46" s="101">
        <v>67.5</v>
      </c>
    </row>
    <row r="47" spans="1:24" s="101" customFormat="1" ht="12.75">
      <c r="A47" s="101">
        <v>3370</v>
      </c>
      <c r="B47" s="101">
        <v>176.13999938964844</v>
      </c>
      <c r="C47" s="101">
        <v>155.74000549316406</v>
      </c>
      <c r="D47" s="101">
        <v>8.664299011230469</v>
      </c>
      <c r="E47" s="101">
        <v>9.310108184814453</v>
      </c>
      <c r="F47" s="101">
        <v>41.21782009783831</v>
      </c>
      <c r="G47" s="101" t="s">
        <v>56</v>
      </c>
      <c r="H47" s="101">
        <v>4.838961782983034</v>
      </c>
      <c r="I47" s="101">
        <v>113.47896117263147</v>
      </c>
      <c r="J47" s="101" t="s">
        <v>62</v>
      </c>
      <c r="K47" s="101">
        <v>1.0224753576010526</v>
      </c>
      <c r="L47" s="101">
        <v>0.12007569774381768</v>
      </c>
      <c r="M47" s="101">
        <v>0.24205739718375946</v>
      </c>
      <c r="N47" s="101">
        <v>0.01601750572230894</v>
      </c>
      <c r="O47" s="101">
        <v>0.041064333309135614</v>
      </c>
      <c r="P47" s="101">
        <v>0.003444586330622409</v>
      </c>
      <c r="Q47" s="101">
        <v>0.004998470480066462</v>
      </c>
      <c r="R47" s="101">
        <v>0.00024655184457892916</v>
      </c>
      <c r="S47" s="101">
        <v>0.0005387605903023998</v>
      </c>
      <c r="T47" s="101">
        <v>5.0715670397959576E-05</v>
      </c>
      <c r="U47" s="101">
        <v>0.00010932043683185844</v>
      </c>
      <c r="V47" s="101">
        <v>9.160593684636314E-06</v>
      </c>
      <c r="W47" s="101">
        <v>3.3593934905685313E-05</v>
      </c>
      <c r="X47" s="101">
        <v>67.5</v>
      </c>
    </row>
    <row r="48" spans="1:24" s="101" customFormat="1" ht="12.75">
      <c r="A48" s="101">
        <v>3372</v>
      </c>
      <c r="B48" s="101">
        <v>138.74000549316406</v>
      </c>
      <c r="C48" s="101">
        <v>120.13999938964844</v>
      </c>
      <c r="D48" s="101">
        <v>8.958209991455078</v>
      </c>
      <c r="E48" s="101">
        <v>9.46070384979248</v>
      </c>
      <c r="F48" s="101">
        <v>30.55971899309986</v>
      </c>
      <c r="G48" s="101" t="s">
        <v>57</v>
      </c>
      <c r="H48" s="101">
        <v>10.007574390969594</v>
      </c>
      <c r="I48" s="101">
        <v>81.24757988413366</v>
      </c>
      <c r="J48" s="101" t="s">
        <v>60</v>
      </c>
      <c r="K48" s="101">
        <v>-0.968027578728013</v>
      </c>
      <c r="L48" s="101">
        <v>-0.000653554863677485</v>
      </c>
      <c r="M48" s="101">
        <v>0.22826670275704988</v>
      </c>
      <c r="N48" s="101">
        <v>0.0001653555290789042</v>
      </c>
      <c r="O48" s="101">
        <v>-0.03901795537807248</v>
      </c>
      <c r="P48" s="101">
        <v>-7.459264189572793E-05</v>
      </c>
      <c r="Q48" s="101">
        <v>0.004668418046190691</v>
      </c>
      <c r="R48" s="101">
        <v>1.3276234307931592E-05</v>
      </c>
      <c r="S48" s="101">
        <v>-0.0005220812942432478</v>
      </c>
      <c r="T48" s="101">
        <v>-5.301728233062292E-06</v>
      </c>
      <c r="U48" s="101">
        <v>9.868447190705731E-05</v>
      </c>
      <c r="V48" s="101">
        <v>1.038262234641527E-06</v>
      </c>
      <c r="W48" s="101">
        <v>-3.281116434063307E-05</v>
      </c>
      <c r="X48" s="101">
        <v>67.5</v>
      </c>
    </row>
    <row r="49" spans="1:24" s="101" customFormat="1" ht="12.75">
      <c r="A49" s="101">
        <v>3371</v>
      </c>
      <c r="B49" s="101">
        <v>132.13999938964844</v>
      </c>
      <c r="C49" s="101">
        <v>127.44000244140625</v>
      </c>
      <c r="D49" s="101">
        <v>8.786389350891113</v>
      </c>
      <c r="E49" s="101">
        <v>9.104310989379883</v>
      </c>
      <c r="F49" s="101">
        <v>22.444380024024888</v>
      </c>
      <c r="G49" s="101" t="s">
        <v>58</v>
      </c>
      <c r="H49" s="101">
        <v>-3.8182204734503102</v>
      </c>
      <c r="I49" s="101">
        <v>60.82177891619813</v>
      </c>
      <c r="J49" s="101" t="s">
        <v>61</v>
      </c>
      <c r="K49" s="101">
        <v>-0.32920884514754595</v>
      </c>
      <c r="L49" s="101">
        <v>-0.12007391912778072</v>
      </c>
      <c r="M49" s="101">
        <v>-0.0805363020246206</v>
      </c>
      <c r="N49" s="101">
        <v>0.01601665218181386</v>
      </c>
      <c r="O49" s="101">
        <v>-0.012801508826639496</v>
      </c>
      <c r="P49" s="101">
        <v>-0.003443778582732312</v>
      </c>
      <c r="Q49" s="101">
        <v>-0.0017862194954979475</v>
      </c>
      <c r="R49" s="101">
        <v>0.0002461941381671654</v>
      </c>
      <c r="S49" s="101">
        <v>-0.00013301915600501168</v>
      </c>
      <c r="T49" s="101">
        <v>-5.0437792394763105E-05</v>
      </c>
      <c r="U49" s="101">
        <v>-4.703544316293369E-05</v>
      </c>
      <c r="V49" s="101">
        <v>9.101565150407697E-06</v>
      </c>
      <c r="W49" s="101">
        <v>-7.209712689101496E-06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120</v>
      </c>
    </row>
    <row r="56" spans="1:24" s="101" customFormat="1" ht="12.75" hidden="1">
      <c r="A56" s="101">
        <v>1539</v>
      </c>
      <c r="B56" s="101">
        <v>139.06</v>
      </c>
      <c r="C56" s="101">
        <v>170.96</v>
      </c>
      <c r="D56" s="101">
        <v>9.592977374405994</v>
      </c>
      <c r="E56" s="101">
        <v>9.639202607443524</v>
      </c>
      <c r="F56" s="101">
        <v>36.12239558412009</v>
      </c>
      <c r="G56" s="101" t="s">
        <v>59</v>
      </c>
      <c r="H56" s="101">
        <v>18.123236954782854</v>
      </c>
      <c r="I56" s="101">
        <v>89.68323695478286</v>
      </c>
      <c r="J56" s="101" t="s">
        <v>73</v>
      </c>
      <c r="K56" s="101">
        <v>4.416007465648684</v>
      </c>
      <c r="M56" s="101" t="s">
        <v>68</v>
      </c>
      <c r="N56" s="101">
        <v>2.4520261966519667</v>
      </c>
      <c r="X56" s="101">
        <v>67.5</v>
      </c>
    </row>
    <row r="57" spans="1:24" s="101" customFormat="1" ht="12.75" hidden="1">
      <c r="A57" s="101">
        <v>3371</v>
      </c>
      <c r="B57" s="101">
        <v>104.5199966430664</v>
      </c>
      <c r="C57" s="101">
        <v>129.02000427246094</v>
      </c>
      <c r="D57" s="101">
        <v>8.98613166809082</v>
      </c>
      <c r="E57" s="101">
        <v>9.39775562286377</v>
      </c>
      <c r="F57" s="101">
        <v>27.43351522880958</v>
      </c>
      <c r="G57" s="101" t="s">
        <v>56</v>
      </c>
      <c r="H57" s="101">
        <v>35.58500722351859</v>
      </c>
      <c r="I57" s="101">
        <v>72.605003866585</v>
      </c>
      <c r="J57" s="101" t="s">
        <v>62</v>
      </c>
      <c r="K57" s="101">
        <v>1.9581109505665213</v>
      </c>
      <c r="L57" s="101">
        <v>0.5839632255939978</v>
      </c>
      <c r="M57" s="101">
        <v>0.46355509718931875</v>
      </c>
      <c r="N57" s="101">
        <v>0.13910446073194618</v>
      </c>
      <c r="O57" s="101">
        <v>0.07864161226973249</v>
      </c>
      <c r="P57" s="101">
        <v>0.016752380270498517</v>
      </c>
      <c r="Q57" s="101">
        <v>0.009572494739752946</v>
      </c>
      <c r="R57" s="101">
        <v>0.00214130762038447</v>
      </c>
      <c r="S57" s="101">
        <v>0.0010318027952569506</v>
      </c>
      <c r="T57" s="101">
        <v>0.00024649509179106894</v>
      </c>
      <c r="U57" s="101">
        <v>0.00020937151928140482</v>
      </c>
      <c r="V57" s="101">
        <v>7.948063159295597E-05</v>
      </c>
      <c r="W57" s="101">
        <v>6.433403148028173E-05</v>
      </c>
      <c r="X57" s="101">
        <v>67.5</v>
      </c>
    </row>
    <row r="58" spans="1:24" s="101" customFormat="1" ht="12.75" hidden="1">
      <c r="A58" s="101">
        <v>3372</v>
      </c>
      <c r="B58" s="101">
        <v>165.66000366210938</v>
      </c>
      <c r="C58" s="101">
        <v>160.16000366210938</v>
      </c>
      <c r="D58" s="101">
        <v>8.716477394104004</v>
      </c>
      <c r="E58" s="101">
        <v>9.296241760253906</v>
      </c>
      <c r="F58" s="101">
        <v>30.307079255697424</v>
      </c>
      <c r="G58" s="101" t="s">
        <v>57</v>
      </c>
      <c r="H58" s="101">
        <v>-15.25590596253953</v>
      </c>
      <c r="I58" s="101">
        <v>82.90409769956985</v>
      </c>
      <c r="J58" s="101" t="s">
        <v>60</v>
      </c>
      <c r="K58" s="101">
        <v>1.2780709909614145</v>
      </c>
      <c r="L58" s="101">
        <v>-0.003175103649144643</v>
      </c>
      <c r="M58" s="101">
        <v>-0.3065376265109921</v>
      </c>
      <c r="N58" s="101">
        <v>-0.0014375820749407554</v>
      </c>
      <c r="O58" s="101">
        <v>0.050684056408540845</v>
      </c>
      <c r="P58" s="101">
        <v>-0.00036358301940093936</v>
      </c>
      <c r="Q58" s="101">
        <v>-0.006516222512882351</v>
      </c>
      <c r="R58" s="101">
        <v>-0.00011556136644787106</v>
      </c>
      <c r="S58" s="101">
        <v>0.0006101806010519724</v>
      </c>
      <c r="T58" s="101">
        <v>-2.5917887604097663E-05</v>
      </c>
      <c r="U58" s="101">
        <v>-0.0001542241329866734</v>
      </c>
      <c r="V58" s="101">
        <v>-9.109497974749993E-06</v>
      </c>
      <c r="W58" s="101">
        <v>3.629750381794815E-05</v>
      </c>
      <c r="X58" s="101">
        <v>67.5</v>
      </c>
    </row>
    <row r="59" spans="1:24" s="101" customFormat="1" ht="12.75" hidden="1">
      <c r="A59" s="101">
        <v>3370</v>
      </c>
      <c r="B59" s="101">
        <v>171.63999938964844</v>
      </c>
      <c r="C59" s="101">
        <v>179.5399932861328</v>
      </c>
      <c r="D59" s="101">
        <v>8.770941734313965</v>
      </c>
      <c r="E59" s="101">
        <v>9.17612075805664</v>
      </c>
      <c r="F59" s="101">
        <v>37.248428051483096</v>
      </c>
      <c r="G59" s="101" t="s">
        <v>58</v>
      </c>
      <c r="H59" s="101">
        <v>-2.85536810592194</v>
      </c>
      <c r="I59" s="101">
        <v>101.2846312837265</v>
      </c>
      <c r="J59" s="101" t="s">
        <v>61</v>
      </c>
      <c r="K59" s="101">
        <v>-1.4834867834906496</v>
      </c>
      <c r="L59" s="101">
        <v>-0.5839545937510583</v>
      </c>
      <c r="M59" s="101">
        <v>-0.34773267270017394</v>
      </c>
      <c r="N59" s="101">
        <v>-0.13909703215131286</v>
      </c>
      <c r="O59" s="101">
        <v>-0.06013010565730604</v>
      </c>
      <c r="P59" s="101">
        <v>-0.016748434318329317</v>
      </c>
      <c r="Q59" s="101">
        <v>-0.007012239278946708</v>
      </c>
      <c r="R59" s="101">
        <v>-0.0021381870581643</v>
      </c>
      <c r="S59" s="101">
        <v>-0.0008320436541431648</v>
      </c>
      <c r="T59" s="101">
        <v>-0.0002451287281801724</v>
      </c>
      <c r="U59" s="101">
        <v>-0.0001416027891346514</v>
      </c>
      <c r="V59" s="101">
        <v>-7.895687332375325E-05</v>
      </c>
      <c r="W59" s="101">
        <v>-5.311646470814788E-05</v>
      </c>
      <c r="X59" s="101">
        <v>67.5</v>
      </c>
    </row>
    <row r="60" s="101" customFormat="1" ht="12.75" hidden="1">
      <c r="A60" s="101" t="s">
        <v>126</v>
      </c>
    </row>
    <row r="61" spans="1:24" s="101" customFormat="1" ht="12.75" hidden="1">
      <c r="A61" s="101">
        <v>1539</v>
      </c>
      <c r="B61" s="101">
        <v>138.18</v>
      </c>
      <c r="C61" s="101">
        <v>175.38</v>
      </c>
      <c r="D61" s="101">
        <v>9.359853574803472</v>
      </c>
      <c r="E61" s="101">
        <v>9.55023052370845</v>
      </c>
      <c r="F61" s="101">
        <v>35.45482150414565</v>
      </c>
      <c r="G61" s="101" t="s">
        <v>59</v>
      </c>
      <c r="H61" s="101">
        <v>19.53491672516182</v>
      </c>
      <c r="I61" s="101">
        <v>90.21491672516183</v>
      </c>
      <c r="J61" s="101" t="s">
        <v>73</v>
      </c>
      <c r="K61" s="101">
        <v>6.850790002463803</v>
      </c>
      <c r="M61" s="101" t="s">
        <v>68</v>
      </c>
      <c r="N61" s="101">
        <v>3.7583005778158514</v>
      </c>
      <c r="X61" s="101">
        <v>67.5</v>
      </c>
    </row>
    <row r="62" spans="1:24" s="101" customFormat="1" ht="12.75" hidden="1">
      <c r="A62" s="101">
        <v>3371</v>
      </c>
      <c r="B62" s="101">
        <v>97.33999633789062</v>
      </c>
      <c r="C62" s="101">
        <v>118.54000091552734</v>
      </c>
      <c r="D62" s="101">
        <v>8.901286125183105</v>
      </c>
      <c r="E62" s="101">
        <v>9.260234832763672</v>
      </c>
      <c r="F62" s="101">
        <v>26.645118883735357</v>
      </c>
      <c r="G62" s="101" t="s">
        <v>56</v>
      </c>
      <c r="H62" s="101">
        <v>41.329130437103345</v>
      </c>
      <c r="I62" s="101">
        <v>71.16912677499397</v>
      </c>
      <c r="J62" s="101" t="s">
        <v>62</v>
      </c>
      <c r="K62" s="101">
        <v>2.454117177480137</v>
      </c>
      <c r="L62" s="101">
        <v>0.6817348807299213</v>
      </c>
      <c r="M62" s="101">
        <v>0.580977683926505</v>
      </c>
      <c r="N62" s="101">
        <v>0.12471931207152329</v>
      </c>
      <c r="O62" s="101">
        <v>0.09856225583807528</v>
      </c>
      <c r="P62" s="101">
        <v>0.019557187745296176</v>
      </c>
      <c r="Q62" s="101">
        <v>0.01199727436589035</v>
      </c>
      <c r="R62" s="101">
        <v>0.0019199119962525527</v>
      </c>
      <c r="S62" s="101">
        <v>0.0012931619382547505</v>
      </c>
      <c r="T62" s="101">
        <v>0.00028776169398886354</v>
      </c>
      <c r="U62" s="101">
        <v>0.00026240237826265114</v>
      </c>
      <c r="V62" s="101">
        <v>7.126697192676961E-05</v>
      </c>
      <c r="W62" s="101">
        <v>8.063144506032051E-05</v>
      </c>
      <c r="X62" s="101">
        <v>67.5</v>
      </c>
    </row>
    <row r="63" spans="1:24" s="101" customFormat="1" ht="12.75" hidden="1">
      <c r="A63" s="101">
        <v>3372</v>
      </c>
      <c r="B63" s="101">
        <v>165.74000549316406</v>
      </c>
      <c r="C63" s="101">
        <v>161.24000549316406</v>
      </c>
      <c r="D63" s="101">
        <v>8.655817031860352</v>
      </c>
      <c r="E63" s="101">
        <v>9.254140853881836</v>
      </c>
      <c r="F63" s="101">
        <v>28.03693768949877</v>
      </c>
      <c r="G63" s="101" t="s">
        <v>57</v>
      </c>
      <c r="H63" s="101">
        <v>-21.008075756435048</v>
      </c>
      <c r="I63" s="101">
        <v>77.23192973672901</v>
      </c>
      <c r="J63" s="101" t="s">
        <v>60</v>
      </c>
      <c r="K63" s="101">
        <v>1.5519852797276332</v>
      </c>
      <c r="L63" s="101">
        <v>-0.0037070344260788546</v>
      </c>
      <c r="M63" s="101">
        <v>-0.3725025283218036</v>
      </c>
      <c r="N63" s="101">
        <v>-0.0012885992683787254</v>
      </c>
      <c r="O63" s="101">
        <v>0.061503430408792845</v>
      </c>
      <c r="P63" s="101">
        <v>-0.0004244715722710512</v>
      </c>
      <c r="Q63" s="101">
        <v>-0.007931094544673537</v>
      </c>
      <c r="R63" s="101">
        <v>-0.0001035826806187338</v>
      </c>
      <c r="S63" s="101">
        <v>0.0007368364045788031</v>
      </c>
      <c r="T63" s="101">
        <v>-3.0257153811102566E-05</v>
      </c>
      <c r="U63" s="101">
        <v>-0.00018851703651495807</v>
      </c>
      <c r="V63" s="101">
        <v>-8.162573401853011E-06</v>
      </c>
      <c r="W63" s="101">
        <v>4.371058031190868E-05</v>
      </c>
      <c r="X63" s="101">
        <v>67.5</v>
      </c>
    </row>
    <row r="64" spans="1:24" s="101" customFormat="1" ht="12.75" hidden="1">
      <c r="A64" s="101">
        <v>3370</v>
      </c>
      <c r="B64" s="101">
        <v>185.63999938964844</v>
      </c>
      <c r="C64" s="101">
        <v>181.33999633789062</v>
      </c>
      <c r="D64" s="101">
        <v>8.54743766784668</v>
      </c>
      <c r="E64" s="101">
        <v>8.970128059387207</v>
      </c>
      <c r="F64" s="101">
        <v>39.471177733223506</v>
      </c>
      <c r="G64" s="101" t="s">
        <v>58</v>
      </c>
      <c r="H64" s="101">
        <v>-7.940193040564424</v>
      </c>
      <c r="I64" s="101">
        <v>110.19980634908401</v>
      </c>
      <c r="J64" s="101" t="s">
        <v>61</v>
      </c>
      <c r="K64" s="101">
        <v>-1.9010609701721335</v>
      </c>
      <c r="L64" s="101">
        <v>-0.6817248018809378</v>
      </c>
      <c r="M64" s="101">
        <v>-0.4458440709648048</v>
      </c>
      <c r="N64" s="101">
        <v>-0.12471265499346706</v>
      </c>
      <c r="O64" s="101">
        <v>-0.0770184804046469</v>
      </c>
      <c r="P64" s="101">
        <v>-0.019552580811470814</v>
      </c>
      <c r="Q64" s="101">
        <v>-0.009001796017123436</v>
      </c>
      <c r="R64" s="101">
        <v>-0.0019171157246317446</v>
      </c>
      <c r="S64" s="101">
        <v>-0.0010627040563760757</v>
      </c>
      <c r="T64" s="101">
        <v>-0.00028616655494762423</v>
      </c>
      <c r="U64" s="101">
        <v>-0.00018252762821423336</v>
      </c>
      <c r="V64" s="101">
        <v>-7.079797795891016E-05</v>
      </c>
      <c r="W64" s="101">
        <v>-6.775555402556802E-05</v>
      </c>
      <c r="X64" s="101">
        <v>67.5</v>
      </c>
    </row>
    <row r="65" s="101" customFormat="1" ht="12.75" hidden="1">
      <c r="A65" s="101" t="s">
        <v>132</v>
      </c>
    </row>
    <row r="66" spans="1:24" s="101" customFormat="1" ht="12.75" hidden="1">
      <c r="A66" s="101">
        <v>1539</v>
      </c>
      <c r="B66" s="101">
        <v>136.18</v>
      </c>
      <c r="C66" s="101">
        <v>161.48</v>
      </c>
      <c r="D66" s="101">
        <v>9.636777215930447</v>
      </c>
      <c r="E66" s="101">
        <v>9.979439702985015</v>
      </c>
      <c r="F66" s="101">
        <v>33.48911918964212</v>
      </c>
      <c r="G66" s="101" t="s">
        <v>59</v>
      </c>
      <c r="H66" s="101">
        <v>14.077533411193414</v>
      </c>
      <c r="I66" s="101">
        <v>82.75753341119342</v>
      </c>
      <c r="J66" s="101" t="s">
        <v>73</v>
      </c>
      <c r="K66" s="101">
        <v>3.7318990598046655</v>
      </c>
      <c r="M66" s="101" t="s">
        <v>68</v>
      </c>
      <c r="N66" s="101">
        <v>1.9980424998750466</v>
      </c>
      <c r="X66" s="101">
        <v>67.5</v>
      </c>
    </row>
    <row r="67" spans="1:24" s="101" customFormat="1" ht="12.75" hidden="1">
      <c r="A67" s="101">
        <v>3371</v>
      </c>
      <c r="B67" s="101">
        <v>114.18000030517578</v>
      </c>
      <c r="C67" s="101">
        <v>126.68000030517578</v>
      </c>
      <c r="D67" s="101">
        <v>8.69360637664795</v>
      </c>
      <c r="E67" s="101">
        <v>9.152362823486328</v>
      </c>
      <c r="F67" s="101">
        <v>27.442618803175517</v>
      </c>
      <c r="G67" s="101" t="s">
        <v>56</v>
      </c>
      <c r="H67" s="101">
        <v>28.42343754988177</v>
      </c>
      <c r="I67" s="101">
        <v>75.10343785505755</v>
      </c>
      <c r="J67" s="101" t="s">
        <v>62</v>
      </c>
      <c r="K67" s="101">
        <v>1.839437174855369</v>
      </c>
      <c r="L67" s="101">
        <v>0.38490221645282613</v>
      </c>
      <c r="M67" s="101">
        <v>0.43546090268828636</v>
      </c>
      <c r="N67" s="101">
        <v>0.07022446874713037</v>
      </c>
      <c r="O67" s="101">
        <v>0.07387547531263138</v>
      </c>
      <c r="P67" s="101">
        <v>0.011041888184481107</v>
      </c>
      <c r="Q67" s="101">
        <v>0.008992326237619691</v>
      </c>
      <c r="R67" s="101">
        <v>0.0010810486566687524</v>
      </c>
      <c r="S67" s="101">
        <v>0.0009692614638797426</v>
      </c>
      <c r="T67" s="101">
        <v>0.00016246615207693877</v>
      </c>
      <c r="U67" s="101">
        <v>0.00019667954412394615</v>
      </c>
      <c r="V67" s="101">
        <v>4.0129752647597764E-05</v>
      </c>
      <c r="W67" s="101">
        <v>6.043648434888485E-05</v>
      </c>
      <c r="X67" s="101">
        <v>67.5</v>
      </c>
    </row>
    <row r="68" spans="1:24" s="101" customFormat="1" ht="12.75" hidden="1">
      <c r="A68" s="101">
        <v>3372</v>
      </c>
      <c r="B68" s="101">
        <v>160.6999969482422</v>
      </c>
      <c r="C68" s="101">
        <v>156.8000030517578</v>
      </c>
      <c r="D68" s="101">
        <v>8.67915153503418</v>
      </c>
      <c r="E68" s="101">
        <v>9.325337409973145</v>
      </c>
      <c r="F68" s="101">
        <v>28.495050758152377</v>
      </c>
      <c r="G68" s="101" t="s">
        <v>57</v>
      </c>
      <c r="H68" s="101">
        <v>-14.933709779569995</v>
      </c>
      <c r="I68" s="101">
        <v>78.26628716867219</v>
      </c>
      <c r="J68" s="101" t="s">
        <v>60</v>
      </c>
      <c r="K68" s="101">
        <v>1.1101362773537395</v>
      </c>
      <c r="L68" s="101">
        <v>-0.0020927877187433912</v>
      </c>
      <c r="M68" s="101">
        <v>-0.2667388591099361</v>
      </c>
      <c r="N68" s="101">
        <v>-0.0007253936741255423</v>
      </c>
      <c r="O68" s="101">
        <v>0.04394714912378051</v>
      </c>
      <c r="P68" s="101">
        <v>-0.00023966580445791637</v>
      </c>
      <c r="Q68" s="101">
        <v>-0.005692760956836965</v>
      </c>
      <c r="R68" s="101">
        <v>-5.830569229281944E-05</v>
      </c>
      <c r="S68" s="101">
        <v>0.0005226514423753224</v>
      </c>
      <c r="T68" s="101">
        <v>-1.7087377602963272E-05</v>
      </c>
      <c r="U68" s="101">
        <v>-0.00013618021681655095</v>
      </c>
      <c r="V68" s="101">
        <v>-4.593013215454925E-06</v>
      </c>
      <c r="W68" s="101">
        <v>3.087537969176297E-05</v>
      </c>
      <c r="X68" s="101">
        <v>67.5</v>
      </c>
    </row>
    <row r="69" spans="1:24" s="101" customFormat="1" ht="12.75" hidden="1">
      <c r="A69" s="101">
        <v>3370</v>
      </c>
      <c r="B69" s="101">
        <v>183.4600067138672</v>
      </c>
      <c r="C69" s="101">
        <v>168.05999755859375</v>
      </c>
      <c r="D69" s="101">
        <v>8.680416107177734</v>
      </c>
      <c r="E69" s="101">
        <v>9.234051704406738</v>
      </c>
      <c r="F69" s="101">
        <v>38.693241851642945</v>
      </c>
      <c r="G69" s="101" t="s">
        <v>58</v>
      </c>
      <c r="H69" s="101">
        <v>-9.596759655971155</v>
      </c>
      <c r="I69" s="101">
        <v>106.36324705789603</v>
      </c>
      <c r="J69" s="101" t="s">
        <v>61</v>
      </c>
      <c r="K69" s="101">
        <v>-1.466671935349921</v>
      </c>
      <c r="L69" s="101">
        <v>-0.38489652696518645</v>
      </c>
      <c r="M69" s="101">
        <v>-0.34420426901888773</v>
      </c>
      <c r="N69" s="101">
        <v>-0.0702207221184333</v>
      </c>
      <c r="O69" s="101">
        <v>-0.059382101146384224</v>
      </c>
      <c r="P69" s="101">
        <v>-0.011039286887329136</v>
      </c>
      <c r="Q69" s="101">
        <v>-0.006960919756188558</v>
      </c>
      <c r="R69" s="101">
        <v>-0.0010794751707804905</v>
      </c>
      <c r="S69" s="101">
        <v>-0.0008162740073929199</v>
      </c>
      <c r="T69" s="101">
        <v>-0.00016156507078369614</v>
      </c>
      <c r="U69" s="101">
        <v>-0.00014190768698206751</v>
      </c>
      <c r="V69" s="101">
        <v>-3.9866041654019725E-05</v>
      </c>
      <c r="W69" s="101">
        <v>-5.195459141733745E-05</v>
      </c>
      <c r="X69" s="101">
        <v>67.5</v>
      </c>
    </row>
    <row r="70" s="101" customFormat="1" ht="12.75" hidden="1">
      <c r="A70" s="101" t="s">
        <v>138</v>
      </c>
    </row>
    <row r="71" spans="1:24" s="101" customFormat="1" ht="12.75" hidden="1">
      <c r="A71" s="101">
        <v>1539</v>
      </c>
      <c r="B71" s="101">
        <v>154.88</v>
      </c>
      <c r="C71" s="101">
        <v>171.08</v>
      </c>
      <c r="D71" s="101">
        <v>9.433738937052818</v>
      </c>
      <c r="E71" s="101">
        <v>9.546383805568125</v>
      </c>
      <c r="F71" s="101">
        <v>34.86862563674447</v>
      </c>
      <c r="G71" s="101" t="s">
        <v>59</v>
      </c>
      <c r="H71" s="101">
        <v>0.7101810099350132</v>
      </c>
      <c r="I71" s="101">
        <v>88.09018100993501</v>
      </c>
      <c r="J71" s="101" t="s">
        <v>73</v>
      </c>
      <c r="K71" s="101">
        <v>2.0480965512140186</v>
      </c>
      <c r="M71" s="101" t="s">
        <v>68</v>
      </c>
      <c r="N71" s="101">
        <v>1.1692122594370469</v>
      </c>
      <c r="X71" s="101">
        <v>67.5</v>
      </c>
    </row>
    <row r="72" spans="1:24" s="101" customFormat="1" ht="12.75" hidden="1">
      <c r="A72" s="101">
        <v>3371</v>
      </c>
      <c r="B72" s="101">
        <v>118.37999725341797</v>
      </c>
      <c r="C72" s="101">
        <v>146.3800048828125</v>
      </c>
      <c r="D72" s="101">
        <v>8.576227188110352</v>
      </c>
      <c r="E72" s="101">
        <v>8.978503227233887</v>
      </c>
      <c r="F72" s="101">
        <v>29.293051165316456</v>
      </c>
      <c r="G72" s="101" t="s">
        <v>56</v>
      </c>
      <c r="H72" s="101">
        <v>30.399166826474655</v>
      </c>
      <c r="I72" s="101">
        <v>81.27916407989262</v>
      </c>
      <c r="J72" s="101" t="s">
        <v>62</v>
      </c>
      <c r="K72" s="101">
        <v>1.3097151422094009</v>
      </c>
      <c r="L72" s="101">
        <v>0.46934456181025835</v>
      </c>
      <c r="M72" s="101">
        <v>0.3100574293386664</v>
      </c>
      <c r="N72" s="101">
        <v>0.11545583775848572</v>
      </c>
      <c r="O72" s="101">
        <v>0.05260073728078215</v>
      </c>
      <c r="P72" s="101">
        <v>0.013464248129963675</v>
      </c>
      <c r="Q72" s="101">
        <v>0.006402832741117523</v>
      </c>
      <c r="R72" s="101">
        <v>0.0017772501599260246</v>
      </c>
      <c r="S72" s="101">
        <v>0.000690156754543796</v>
      </c>
      <c r="T72" s="101">
        <v>0.00019814649777024444</v>
      </c>
      <c r="U72" s="101">
        <v>0.00014005069462469694</v>
      </c>
      <c r="V72" s="101">
        <v>6.595475231672302E-05</v>
      </c>
      <c r="W72" s="101">
        <v>4.303385553493534E-05</v>
      </c>
      <c r="X72" s="101">
        <v>67.5</v>
      </c>
    </row>
    <row r="73" spans="1:24" s="101" customFormat="1" ht="12.75" hidden="1">
      <c r="A73" s="101">
        <v>3372</v>
      </c>
      <c r="B73" s="101">
        <v>143.4199981689453</v>
      </c>
      <c r="C73" s="101">
        <v>139.1199951171875</v>
      </c>
      <c r="D73" s="101">
        <v>8.843415260314941</v>
      </c>
      <c r="E73" s="101">
        <v>9.337334632873535</v>
      </c>
      <c r="F73" s="101">
        <v>28.949832174498933</v>
      </c>
      <c r="G73" s="101" t="s">
        <v>57</v>
      </c>
      <c r="H73" s="101">
        <v>2.0618777020158774</v>
      </c>
      <c r="I73" s="101">
        <v>77.98187587096119</v>
      </c>
      <c r="J73" s="101" t="s">
        <v>60</v>
      </c>
      <c r="K73" s="101">
        <v>-0.05707942333481286</v>
      </c>
      <c r="L73" s="101">
        <v>-0.0025520175158670394</v>
      </c>
      <c r="M73" s="101">
        <v>0.009991515590860627</v>
      </c>
      <c r="N73" s="101">
        <v>-0.0011936265964288422</v>
      </c>
      <c r="O73" s="101">
        <v>-0.0028589658805407547</v>
      </c>
      <c r="P73" s="101">
        <v>-0.0002920488248119874</v>
      </c>
      <c r="Q73" s="101">
        <v>3.832911043416533E-05</v>
      </c>
      <c r="R73" s="101">
        <v>-9.596614865825158E-05</v>
      </c>
      <c r="S73" s="101">
        <v>-8.394491571889711E-05</v>
      </c>
      <c r="T73" s="101">
        <v>-2.080769658576764E-05</v>
      </c>
      <c r="U73" s="101">
        <v>-1.0269098030913166E-05</v>
      </c>
      <c r="V73" s="101">
        <v>-7.574922549159228E-06</v>
      </c>
      <c r="W73" s="101">
        <v>-6.6523049503109E-06</v>
      </c>
      <c r="X73" s="101">
        <v>67.5</v>
      </c>
    </row>
    <row r="74" spans="1:24" s="101" customFormat="1" ht="12.75" hidden="1">
      <c r="A74" s="101">
        <v>3370</v>
      </c>
      <c r="B74" s="101">
        <v>153.5399932861328</v>
      </c>
      <c r="C74" s="101">
        <v>157.83999633789062</v>
      </c>
      <c r="D74" s="101">
        <v>8.530379295349121</v>
      </c>
      <c r="E74" s="101">
        <v>9.27284049987793</v>
      </c>
      <c r="F74" s="101">
        <v>29.49966835521519</v>
      </c>
      <c r="G74" s="101" t="s">
        <v>58</v>
      </c>
      <c r="H74" s="101">
        <v>-3.6260112279978927</v>
      </c>
      <c r="I74" s="101">
        <v>82.41398205813492</v>
      </c>
      <c r="J74" s="101" t="s">
        <v>61</v>
      </c>
      <c r="K74" s="101">
        <v>-1.3084707460101492</v>
      </c>
      <c r="L74" s="101">
        <v>-0.46933762357972336</v>
      </c>
      <c r="M74" s="101">
        <v>-0.30989640059913526</v>
      </c>
      <c r="N74" s="101">
        <v>-0.11544966750953455</v>
      </c>
      <c r="O74" s="101">
        <v>-0.05252298426951547</v>
      </c>
      <c r="P74" s="101">
        <v>-0.013461080387144126</v>
      </c>
      <c r="Q74" s="101">
        <v>-0.006402718015813273</v>
      </c>
      <c r="R74" s="101">
        <v>-0.0017746573272800533</v>
      </c>
      <c r="S74" s="101">
        <v>-0.000685032551757486</v>
      </c>
      <c r="T74" s="101">
        <v>-0.00019705094351818802</v>
      </c>
      <c r="U74" s="101">
        <v>-0.0001396737007832599</v>
      </c>
      <c r="V74" s="101">
        <v>-6.551831729779481E-05</v>
      </c>
      <c r="W74" s="101">
        <v>-4.251657983716181E-05</v>
      </c>
      <c r="X74" s="101">
        <v>67.5</v>
      </c>
    </row>
    <row r="75" s="101" customFormat="1" ht="12.75" hidden="1">
      <c r="A75" s="101" t="s">
        <v>144</v>
      </c>
    </row>
    <row r="76" spans="1:24" s="101" customFormat="1" ht="12.75" hidden="1">
      <c r="A76" s="101">
        <v>1539</v>
      </c>
      <c r="B76" s="101">
        <v>126.96</v>
      </c>
      <c r="C76" s="101">
        <v>160.56</v>
      </c>
      <c r="D76" s="101">
        <v>9.782316525014046</v>
      </c>
      <c r="E76" s="101">
        <v>9.812756779300697</v>
      </c>
      <c r="F76" s="101">
        <v>30.31102570944757</v>
      </c>
      <c r="G76" s="101" t="s">
        <v>59</v>
      </c>
      <c r="H76" s="101">
        <v>14.300928991339802</v>
      </c>
      <c r="I76" s="101">
        <v>73.7609289913398</v>
      </c>
      <c r="J76" s="101" t="s">
        <v>73</v>
      </c>
      <c r="K76" s="101">
        <v>1.905722563953553</v>
      </c>
      <c r="M76" s="101" t="s">
        <v>68</v>
      </c>
      <c r="N76" s="101">
        <v>1.0111256738820635</v>
      </c>
      <c r="X76" s="101">
        <v>67.5</v>
      </c>
    </row>
    <row r="77" spans="1:24" s="101" customFormat="1" ht="12.75" hidden="1">
      <c r="A77" s="101">
        <v>3371</v>
      </c>
      <c r="B77" s="101">
        <v>121.86000061035156</v>
      </c>
      <c r="C77" s="101">
        <v>130.86000061035156</v>
      </c>
      <c r="D77" s="101">
        <v>8.613114356994629</v>
      </c>
      <c r="E77" s="101">
        <v>8.947513580322266</v>
      </c>
      <c r="F77" s="101">
        <v>28.3906440215993</v>
      </c>
      <c r="G77" s="101" t="s">
        <v>56</v>
      </c>
      <c r="H77" s="101">
        <v>24.089364513020385</v>
      </c>
      <c r="I77" s="101">
        <v>78.44936512337195</v>
      </c>
      <c r="J77" s="101" t="s">
        <v>62</v>
      </c>
      <c r="K77" s="101">
        <v>1.329647220354348</v>
      </c>
      <c r="L77" s="101">
        <v>0.15032980723873554</v>
      </c>
      <c r="M77" s="101">
        <v>0.3147752357810367</v>
      </c>
      <c r="N77" s="101">
        <v>0.11472642613052936</v>
      </c>
      <c r="O77" s="101">
        <v>0.05340119969340963</v>
      </c>
      <c r="P77" s="101">
        <v>0.00431272355222387</v>
      </c>
      <c r="Q77" s="101">
        <v>0.006500202206443356</v>
      </c>
      <c r="R77" s="101">
        <v>0.0017660147282199173</v>
      </c>
      <c r="S77" s="101">
        <v>0.0007006432840583579</v>
      </c>
      <c r="T77" s="101">
        <v>6.346280644430738E-05</v>
      </c>
      <c r="U77" s="101">
        <v>0.0001421848325243775</v>
      </c>
      <c r="V77" s="101">
        <v>6.554364578639675E-05</v>
      </c>
      <c r="W77" s="101">
        <v>4.3686026716297064E-05</v>
      </c>
      <c r="X77" s="101">
        <v>67.5</v>
      </c>
    </row>
    <row r="78" spans="1:24" s="101" customFormat="1" ht="12.75" hidden="1">
      <c r="A78" s="101">
        <v>3372</v>
      </c>
      <c r="B78" s="101">
        <v>137.94000244140625</v>
      </c>
      <c r="C78" s="101">
        <v>140.0399932861328</v>
      </c>
      <c r="D78" s="101">
        <v>8.930213928222656</v>
      </c>
      <c r="E78" s="101">
        <v>9.442422866821289</v>
      </c>
      <c r="F78" s="101">
        <v>25.11335912270224</v>
      </c>
      <c r="G78" s="101" t="s">
        <v>57</v>
      </c>
      <c r="H78" s="101">
        <v>-3.4653186395056537</v>
      </c>
      <c r="I78" s="101">
        <v>66.9746838019006</v>
      </c>
      <c r="J78" s="101" t="s">
        <v>60</v>
      </c>
      <c r="K78" s="101">
        <v>0.6788849750409007</v>
      </c>
      <c r="L78" s="101">
        <v>-0.0008162069407469927</v>
      </c>
      <c r="M78" s="101">
        <v>-0.16378224914787548</v>
      </c>
      <c r="N78" s="101">
        <v>-0.001185926249426388</v>
      </c>
      <c r="O78" s="101">
        <v>0.02676838533302127</v>
      </c>
      <c r="P78" s="101">
        <v>-9.35734030722054E-05</v>
      </c>
      <c r="Q78" s="101">
        <v>-0.0035265807131113136</v>
      </c>
      <c r="R78" s="101">
        <v>-9.532766102121077E-05</v>
      </c>
      <c r="S78" s="101">
        <v>0.0003094717131065894</v>
      </c>
      <c r="T78" s="101">
        <v>-6.680840537073029E-06</v>
      </c>
      <c r="U78" s="101">
        <v>-8.636192639630963E-05</v>
      </c>
      <c r="V78" s="101">
        <v>-7.517228562017051E-06</v>
      </c>
      <c r="W78" s="101">
        <v>1.7983276764545618E-05</v>
      </c>
      <c r="X78" s="101">
        <v>67.5</v>
      </c>
    </row>
    <row r="79" spans="1:24" s="101" customFormat="1" ht="12.75" hidden="1">
      <c r="A79" s="101">
        <v>3370</v>
      </c>
      <c r="B79" s="101">
        <v>159.74000549316406</v>
      </c>
      <c r="C79" s="101">
        <v>160.83999633789062</v>
      </c>
      <c r="D79" s="101">
        <v>8.51611614227295</v>
      </c>
      <c r="E79" s="101">
        <v>9.142057418823242</v>
      </c>
      <c r="F79" s="101">
        <v>30.964471213605716</v>
      </c>
      <c r="G79" s="101" t="s">
        <v>58</v>
      </c>
      <c r="H79" s="101">
        <v>-5.566338546143584</v>
      </c>
      <c r="I79" s="101">
        <v>86.67366694702048</v>
      </c>
      <c r="J79" s="101" t="s">
        <v>61</v>
      </c>
      <c r="K79" s="101">
        <v>-1.143274648218773</v>
      </c>
      <c r="L79" s="101">
        <v>-0.15032759144836075</v>
      </c>
      <c r="M79" s="101">
        <v>-0.2688100145550208</v>
      </c>
      <c r="N79" s="101">
        <v>-0.1147202965111873</v>
      </c>
      <c r="O79" s="101">
        <v>-0.046207593265158324</v>
      </c>
      <c r="P79" s="101">
        <v>-0.004311708299055487</v>
      </c>
      <c r="Q79" s="101">
        <v>-0.005460389839431099</v>
      </c>
      <c r="R79" s="101">
        <v>-0.0017634400067294304</v>
      </c>
      <c r="S79" s="101">
        <v>-0.0006285922925736154</v>
      </c>
      <c r="T79" s="101">
        <v>-6.311017486511842E-05</v>
      </c>
      <c r="U79" s="101">
        <v>-0.00011295195557892602</v>
      </c>
      <c r="V79" s="101">
        <v>-6.51111417325717E-05</v>
      </c>
      <c r="W79" s="101">
        <v>-3.9812946224397593E-05</v>
      </c>
      <c r="X79" s="101">
        <v>67.5</v>
      </c>
    </row>
    <row r="80" s="101" customFormat="1" ht="12.75" hidden="1">
      <c r="A80" s="101" t="s">
        <v>150</v>
      </c>
    </row>
    <row r="81" spans="1:24" s="101" customFormat="1" ht="12.75" hidden="1">
      <c r="A81" s="101">
        <v>1539</v>
      </c>
      <c r="B81" s="101">
        <v>157.1</v>
      </c>
      <c r="C81" s="101">
        <v>176.2</v>
      </c>
      <c r="D81" s="101">
        <v>9.188431764889348</v>
      </c>
      <c r="E81" s="101">
        <v>9.466669513965645</v>
      </c>
      <c r="F81" s="101">
        <v>34.50511377876069</v>
      </c>
      <c r="G81" s="101" t="s">
        <v>59</v>
      </c>
      <c r="H81" s="101">
        <v>-0.09257822528510928</v>
      </c>
      <c r="I81" s="101">
        <v>89.50742177471489</v>
      </c>
      <c r="J81" s="101" t="s">
        <v>73</v>
      </c>
      <c r="K81" s="101">
        <v>3.8938151598603175</v>
      </c>
      <c r="M81" s="101" t="s">
        <v>68</v>
      </c>
      <c r="N81" s="101">
        <v>2.0185928980838366</v>
      </c>
      <c r="X81" s="101">
        <v>67.5</v>
      </c>
    </row>
    <row r="82" spans="1:24" s="101" customFormat="1" ht="12.75" hidden="1">
      <c r="A82" s="101">
        <v>3371</v>
      </c>
      <c r="B82" s="101">
        <v>132.13999938964844</v>
      </c>
      <c r="C82" s="101">
        <v>127.44000244140625</v>
      </c>
      <c r="D82" s="101">
        <v>8.786389350891113</v>
      </c>
      <c r="E82" s="101">
        <v>9.104310989379883</v>
      </c>
      <c r="F82" s="101">
        <v>33.14531651271157</v>
      </c>
      <c r="G82" s="101" t="s">
        <v>56</v>
      </c>
      <c r="H82" s="101">
        <v>25.180129786815158</v>
      </c>
      <c r="I82" s="101">
        <v>89.8201291764636</v>
      </c>
      <c r="J82" s="101" t="s">
        <v>62</v>
      </c>
      <c r="K82" s="101">
        <v>1.9152277465513963</v>
      </c>
      <c r="L82" s="101">
        <v>0.11761372244066504</v>
      </c>
      <c r="M82" s="101">
        <v>0.45340414123151934</v>
      </c>
      <c r="N82" s="101">
        <v>0.01710983788517913</v>
      </c>
      <c r="O82" s="101">
        <v>0.07691946845228989</v>
      </c>
      <c r="P82" s="101">
        <v>0.003374175489614243</v>
      </c>
      <c r="Q82" s="101">
        <v>0.009362862943522125</v>
      </c>
      <c r="R82" s="101">
        <v>0.0002632706172185214</v>
      </c>
      <c r="S82" s="101">
        <v>0.0010092046534914743</v>
      </c>
      <c r="T82" s="101">
        <v>4.966276154910026E-05</v>
      </c>
      <c r="U82" s="101">
        <v>0.00020478665149241103</v>
      </c>
      <c r="V82" s="101">
        <v>9.773478758479817E-06</v>
      </c>
      <c r="W82" s="101">
        <v>6.293352625931675E-05</v>
      </c>
      <c r="X82" s="101">
        <v>67.5</v>
      </c>
    </row>
    <row r="83" spans="1:24" s="101" customFormat="1" ht="12.75" hidden="1">
      <c r="A83" s="101">
        <v>3372</v>
      </c>
      <c r="B83" s="101">
        <v>138.74000549316406</v>
      </c>
      <c r="C83" s="101">
        <v>120.13999938964844</v>
      </c>
      <c r="D83" s="101">
        <v>8.958209991455078</v>
      </c>
      <c r="E83" s="101">
        <v>9.46070384979248</v>
      </c>
      <c r="F83" s="101">
        <v>24.875825455556917</v>
      </c>
      <c r="G83" s="101" t="s">
        <v>57</v>
      </c>
      <c r="H83" s="101">
        <v>-5.103905997600165</v>
      </c>
      <c r="I83" s="101">
        <v>66.1360994955639</v>
      </c>
      <c r="J83" s="101" t="s">
        <v>60</v>
      </c>
      <c r="K83" s="101">
        <v>0.18533170305097454</v>
      </c>
      <c r="L83" s="101">
        <v>-0.0006394223682093222</v>
      </c>
      <c r="M83" s="101">
        <v>-0.04900103086679173</v>
      </c>
      <c r="N83" s="101">
        <v>0.00017739286910476663</v>
      </c>
      <c r="O83" s="101">
        <v>0.0066171153461300515</v>
      </c>
      <c r="P83" s="101">
        <v>-7.314244736206998E-05</v>
      </c>
      <c r="Q83" s="101">
        <v>-0.001255789721834706</v>
      </c>
      <c r="R83" s="101">
        <v>1.4264284037782719E-05</v>
      </c>
      <c r="S83" s="101">
        <v>1.8718304181193152E-05</v>
      </c>
      <c r="T83" s="101">
        <v>-5.214892161164153E-06</v>
      </c>
      <c r="U83" s="101">
        <v>-4.346439302266079E-05</v>
      </c>
      <c r="V83" s="101">
        <v>1.1245827830638683E-06</v>
      </c>
      <c r="W83" s="101">
        <v>-9.277541253541424E-07</v>
      </c>
      <c r="X83" s="101">
        <v>67.5</v>
      </c>
    </row>
    <row r="84" spans="1:24" s="101" customFormat="1" ht="12.75" hidden="1">
      <c r="A84" s="101">
        <v>3370</v>
      </c>
      <c r="B84" s="101">
        <v>176.13999938964844</v>
      </c>
      <c r="C84" s="101">
        <v>155.74000549316406</v>
      </c>
      <c r="D84" s="101">
        <v>8.664299011230469</v>
      </c>
      <c r="E84" s="101">
        <v>9.310108184814453</v>
      </c>
      <c r="F84" s="101">
        <v>30.611400040782623</v>
      </c>
      <c r="G84" s="101" t="s">
        <v>58</v>
      </c>
      <c r="H84" s="101">
        <v>-24.362134417113353</v>
      </c>
      <c r="I84" s="101">
        <v>84.27786497253508</v>
      </c>
      <c r="J84" s="101" t="s">
        <v>61</v>
      </c>
      <c r="K84" s="101">
        <v>-1.9062396179401384</v>
      </c>
      <c r="L84" s="101">
        <v>-0.11761198427619877</v>
      </c>
      <c r="M84" s="101">
        <v>-0.45074850444553144</v>
      </c>
      <c r="N84" s="101">
        <v>0.017108918265837318</v>
      </c>
      <c r="O84" s="101">
        <v>-0.07663431614804708</v>
      </c>
      <c r="P84" s="101">
        <v>-0.003373382637221488</v>
      </c>
      <c r="Q84" s="101">
        <v>-0.00927826463697356</v>
      </c>
      <c r="R84" s="101">
        <v>0.0002628839061097325</v>
      </c>
      <c r="S84" s="101">
        <v>-0.001009031048936269</v>
      </c>
      <c r="T84" s="101">
        <v>-4.938820491200525E-05</v>
      </c>
      <c r="U84" s="101">
        <v>-0.00020012101131227047</v>
      </c>
      <c r="V84" s="101">
        <v>9.708563261703171E-06</v>
      </c>
      <c r="W84" s="101">
        <v>-6.292668749993917E-05</v>
      </c>
      <c r="X84" s="101">
        <v>67.5</v>
      </c>
    </row>
    <row r="85" spans="1:14" s="101" customFormat="1" ht="12.75">
      <c r="A85" s="101" t="s">
        <v>156</v>
      </c>
      <c r="E85" s="99" t="s">
        <v>106</v>
      </c>
      <c r="F85" s="102">
        <f>MIN(F56:F84)</f>
        <v>24.875825455556917</v>
      </c>
      <c r="G85" s="102"/>
      <c r="H85" s="102"/>
      <c r="I85" s="115"/>
      <c r="J85" s="115" t="s">
        <v>116</v>
      </c>
      <c r="K85" s="102">
        <f>AVERAGE(K83,K78,K73,K68,K63,K58)</f>
        <v>0.7912216337999749</v>
      </c>
      <c r="L85" s="102">
        <f>AVERAGE(L83,L78,L73,L68,L63,L58)</f>
        <v>-0.0021637621031317072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39.471177733223506</v>
      </c>
      <c r="G86" s="102"/>
      <c r="H86" s="102"/>
      <c r="I86" s="115"/>
      <c r="J86" s="115" t="s">
        <v>117</v>
      </c>
      <c r="K86" s="102">
        <f>AVERAGE(K84,K79,K74,K69,K64,K59)</f>
        <v>-1.5348674501969608</v>
      </c>
      <c r="L86" s="102">
        <f>AVERAGE(L84,L79,L74,L69,L64,L59)</f>
        <v>-0.3979755203169109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0.4945135211249843</v>
      </c>
      <c r="L87" s="102">
        <f>ABS(L85/$H$33)</f>
        <v>0.006010450286476965</v>
      </c>
      <c r="M87" s="115" t="s">
        <v>111</v>
      </c>
      <c r="N87" s="102">
        <f>K87+L87+L88+K88</f>
        <v>1.6213424501305311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0.8720837785210005</v>
      </c>
      <c r="L88" s="102">
        <f>ABS(L86/$H$34)</f>
        <v>0.24873470019806931</v>
      </c>
      <c r="M88" s="102"/>
      <c r="N88" s="102"/>
    </row>
    <row r="89" s="101" customFormat="1" ht="12.75"/>
    <row r="90" s="101" customFormat="1" ht="12.75" hidden="1">
      <c r="A90" s="101" t="s">
        <v>121</v>
      </c>
    </row>
    <row r="91" spans="1:24" s="101" customFormat="1" ht="12.75" hidden="1">
      <c r="A91" s="101">
        <v>1539</v>
      </c>
      <c r="B91" s="101">
        <v>139.06</v>
      </c>
      <c r="C91" s="101">
        <v>170.96</v>
      </c>
      <c r="D91" s="101">
        <v>9.592977374405994</v>
      </c>
      <c r="E91" s="101">
        <v>9.639202607443524</v>
      </c>
      <c r="F91" s="101">
        <v>32.53788938467818</v>
      </c>
      <c r="G91" s="101" t="s">
        <v>59</v>
      </c>
      <c r="H91" s="101">
        <v>9.223768532158061</v>
      </c>
      <c r="I91" s="101">
        <v>80.78376853215806</v>
      </c>
      <c r="J91" s="101" t="s">
        <v>73</v>
      </c>
      <c r="K91" s="101">
        <v>3.398146397977881</v>
      </c>
      <c r="M91" s="101" t="s">
        <v>68</v>
      </c>
      <c r="N91" s="101">
        <v>2.2628479310503087</v>
      </c>
      <c r="X91" s="101">
        <v>67.5</v>
      </c>
    </row>
    <row r="92" spans="1:24" s="101" customFormat="1" ht="12.75" hidden="1">
      <c r="A92" s="101">
        <v>3371</v>
      </c>
      <c r="B92" s="101">
        <v>104.5199966430664</v>
      </c>
      <c r="C92" s="101">
        <v>129.02000427246094</v>
      </c>
      <c r="D92" s="101">
        <v>8.98613166809082</v>
      </c>
      <c r="E92" s="101">
        <v>9.39775562286377</v>
      </c>
      <c r="F92" s="101">
        <v>27.43351522880958</v>
      </c>
      <c r="G92" s="101" t="s">
        <v>56</v>
      </c>
      <c r="H92" s="101">
        <v>35.58500722351859</v>
      </c>
      <c r="I92" s="101">
        <v>72.605003866585</v>
      </c>
      <c r="J92" s="101" t="s">
        <v>62</v>
      </c>
      <c r="K92" s="101">
        <v>1.457820821205189</v>
      </c>
      <c r="L92" s="101">
        <v>1.062802786112933</v>
      </c>
      <c r="M92" s="101">
        <v>0.3451184670820376</v>
      </c>
      <c r="N92" s="101">
        <v>0.14083485723634737</v>
      </c>
      <c r="O92" s="101">
        <v>0.05854911142774966</v>
      </c>
      <c r="P92" s="101">
        <v>0.030488722807518034</v>
      </c>
      <c r="Q92" s="101">
        <v>0.007126756127254556</v>
      </c>
      <c r="R92" s="101">
        <v>0.002167941838560427</v>
      </c>
      <c r="S92" s="101">
        <v>0.0007681921280982142</v>
      </c>
      <c r="T92" s="101">
        <v>0.0004486205016838492</v>
      </c>
      <c r="U92" s="101">
        <v>0.00015586483191253772</v>
      </c>
      <c r="V92" s="101">
        <v>8.047257391209698E-05</v>
      </c>
      <c r="W92" s="101">
        <v>4.789521991451335E-05</v>
      </c>
      <c r="X92" s="101">
        <v>67.5</v>
      </c>
    </row>
    <row r="93" spans="1:24" s="101" customFormat="1" ht="12.75" hidden="1">
      <c r="A93" s="101">
        <v>3370</v>
      </c>
      <c r="B93" s="101">
        <v>171.63999938964844</v>
      </c>
      <c r="C93" s="101">
        <v>179.5399932861328</v>
      </c>
      <c r="D93" s="101">
        <v>8.770941734313965</v>
      </c>
      <c r="E93" s="101">
        <v>9.17612075805664</v>
      </c>
      <c r="F93" s="101">
        <v>31.53967719033395</v>
      </c>
      <c r="G93" s="101" t="s">
        <v>57</v>
      </c>
      <c r="H93" s="101">
        <v>-18.378405085173057</v>
      </c>
      <c r="I93" s="101">
        <v>85.76159430447538</v>
      </c>
      <c r="J93" s="101" t="s">
        <v>60</v>
      </c>
      <c r="K93" s="101">
        <v>1.0577436303527772</v>
      </c>
      <c r="L93" s="101">
        <v>-0.005780633369180847</v>
      </c>
      <c r="M93" s="101">
        <v>-0.25308929932487634</v>
      </c>
      <c r="N93" s="101">
        <v>-0.0014554842051512564</v>
      </c>
      <c r="O93" s="101">
        <v>0.04204400740760577</v>
      </c>
      <c r="P93" s="101">
        <v>-0.0006616684092040305</v>
      </c>
      <c r="Q93" s="101">
        <v>-0.005351613404508253</v>
      </c>
      <c r="R93" s="101">
        <v>-0.00011701881167662553</v>
      </c>
      <c r="S93" s="101">
        <v>0.0005142451402847966</v>
      </c>
      <c r="T93" s="101">
        <v>-4.714205416132834E-05</v>
      </c>
      <c r="U93" s="101">
        <v>-0.00012482464664028266</v>
      </c>
      <c r="V93" s="101">
        <v>-9.226651036941582E-06</v>
      </c>
      <c r="W93" s="101">
        <v>3.085761773039207E-05</v>
      </c>
      <c r="X93" s="101">
        <v>67.5</v>
      </c>
    </row>
    <row r="94" spans="1:24" s="101" customFormat="1" ht="12.75" hidden="1">
      <c r="A94" s="101">
        <v>3372</v>
      </c>
      <c r="B94" s="101">
        <v>165.66000366210938</v>
      </c>
      <c r="C94" s="101">
        <v>160.16000366210938</v>
      </c>
      <c r="D94" s="101">
        <v>8.716477394104004</v>
      </c>
      <c r="E94" s="101">
        <v>9.296241760253906</v>
      </c>
      <c r="F94" s="101">
        <v>39.3970191011536</v>
      </c>
      <c r="G94" s="101" t="s">
        <v>58</v>
      </c>
      <c r="H94" s="101">
        <v>9.609349269511384</v>
      </c>
      <c r="I94" s="101">
        <v>107.76935293162076</v>
      </c>
      <c r="J94" s="101" t="s">
        <v>61</v>
      </c>
      <c r="K94" s="101">
        <v>-1.003204844080958</v>
      </c>
      <c r="L94" s="101">
        <v>-1.0627870654309186</v>
      </c>
      <c r="M94" s="101">
        <v>-0.2346328256836596</v>
      </c>
      <c r="N94" s="101">
        <v>-0.1408273360484778</v>
      </c>
      <c r="O94" s="101">
        <v>-0.040746777665089516</v>
      </c>
      <c r="P94" s="101">
        <v>-0.030481542174731445</v>
      </c>
      <c r="Q94" s="101">
        <v>-0.004706472868937835</v>
      </c>
      <c r="R94" s="101">
        <v>-0.002164781377667166</v>
      </c>
      <c r="S94" s="101">
        <v>-0.0005706759863228284</v>
      </c>
      <c r="T94" s="101">
        <v>-0.0004461367293336415</v>
      </c>
      <c r="U94" s="101">
        <v>-9.334159532733628E-05</v>
      </c>
      <c r="V94" s="101">
        <v>-7.994187927913889E-05</v>
      </c>
      <c r="W94" s="101">
        <v>-3.663003574478995E-05</v>
      </c>
      <c r="X94" s="101">
        <v>67.5</v>
      </c>
    </row>
    <row r="95" s="101" customFormat="1" ht="12.75" hidden="1">
      <c r="A95" s="101" t="s">
        <v>127</v>
      </c>
    </row>
    <row r="96" spans="1:24" s="101" customFormat="1" ht="12.75" hidden="1">
      <c r="A96" s="101">
        <v>1539</v>
      </c>
      <c r="B96" s="101">
        <v>138.18</v>
      </c>
      <c r="C96" s="101">
        <v>175.38</v>
      </c>
      <c r="D96" s="101">
        <v>9.359853574803472</v>
      </c>
      <c r="E96" s="101">
        <v>9.55023052370845</v>
      </c>
      <c r="F96" s="101">
        <v>32.10973634898677</v>
      </c>
      <c r="G96" s="101" t="s">
        <v>59</v>
      </c>
      <c r="H96" s="101">
        <v>11.023335904597062</v>
      </c>
      <c r="I96" s="101">
        <v>81.70333590459707</v>
      </c>
      <c r="J96" s="101" t="s">
        <v>73</v>
      </c>
      <c r="K96" s="101">
        <v>6.0999494085449735</v>
      </c>
      <c r="M96" s="101" t="s">
        <v>68</v>
      </c>
      <c r="N96" s="101">
        <v>3.9713106848198976</v>
      </c>
      <c r="X96" s="101">
        <v>67.5</v>
      </c>
    </row>
    <row r="97" spans="1:24" s="101" customFormat="1" ht="12.75" hidden="1">
      <c r="A97" s="101">
        <v>3371</v>
      </c>
      <c r="B97" s="101">
        <v>97.33999633789062</v>
      </c>
      <c r="C97" s="101">
        <v>118.54000091552734</v>
      </c>
      <c r="D97" s="101">
        <v>8.901286125183105</v>
      </c>
      <c r="E97" s="101">
        <v>9.260234832763672</v>
      </c>
      <c r="F97" s="101">
        <v>26.645118883735357</v>
      </c>
      <c r="G97" s="101" t="s">
        <v>56</v>
      </c>
      <c r="H97" s="101">
        <v>41.329130437103345</v>
      </c>
      <c r="I97" s="101">
        <v>71.16912677499397</v>
      </c>
      <c r="J97" s="101" t="s">
        <v>62</v>
      </c>
      <c r="K97" s="101">
        <v>1.9947719727185045</v>
      </c>
      <c r="L97" s="101">
        <v>1.369002025979417</v>
      </c>
      <c r="M97" s="101">
        <v>0.47223420714066</v>
      </c>
      <c r="N97" s="101">
        <v>0.12490630257230308</v>
      </c>
      <c r="O97" s="101">
        <v>0.0801141726739214</v>
      </c>
      <c r="P97" s="101">
        <v>0.03927264822312619</v>
      </c>
      <c r="Q97" s="101">
        <v>0.009751672020182827</v>
      </c>
      <c r="R97" s="101">
        <v>0.001922796630470926</v>
      </c>
      <c r="S97" s="101">
        <v>0.001051115156446304</v>
      </c>
      <c r="T97" s="101">
        <v>0.0005778577697351333</v>
      </c>
      <c r="U97" s="101">
        <v>0.0002132631000006448</v>
      </c>
      <c r="V97" s="101">
        <v>7.138281640029618E-05</v>
      </c>
      <c r="W97" s="101">
        <v>6.553482370539431E-05</v>
      </c>
      <c r="X97" s="101">
        <v>67.5</v>
      </c>
    </row>
    <row r="98" spans="1:24" s="101" customFormat="1" ht="12.75" hidden="1">
      <c r="A98" s="101">
        <v>3370</v>
      </c>
      <c r="B98" s="101">
        <v>185.63999938964844</v>
      </c>
      <c r="C98" s="101">
        <v>181.33999633789062</v>
      </c>
      <c r="D98" s="101">
        <v>8.54743766784668</v>
      </c>
      <c r="E98" s="101">
        <v>8.970128059387207</v>
      </c>
      <c r="F98" s="101">
        <v>31.553653191136696</v>
      </c>
      <c r="G98" s="101" t="s">
        <v>57</v>
      </c>
      <c r="H98" s="101">
        <v>-30.045174989650803</v>
      </c>
      <c r="I98" s="101">
        <v>88.09482439999763</v>
      </c>
      <c r="J98" s="101" t="s">
        <v>60</v>
      </c>
      <c r="K98" s="101">
        <v>1.5748309649629322</v>
      </c>
      <c r="L98" s="101">
        <v>-0.007446649498103646</v>
      </c>
      <c r="M98" s="101">
        <v>-0.376089902151399</v>
      </c>
      <c r="N98" s="101">
        <v>-0.0012904043218917853</v>
      </c>
      <c r="O98" s="101">
        <v>0.06271419981644832</v>
      </c>
      <c r="P98" s="101">
        <v>-0.0008523576707971322</v>
      </c>
      <c r="Q98" s="101">
        <v>-0.00791831125064338</v>
      </c>
      <c r="R98" s="101">
        <v>-0.00010374917783875278</v>
      </c>
      <c r="S98" s="101">
        <v>0.000776735289655267</v>
      </c>
      <c r="T98" s="101">
        <v>-6.0726821506435544E-05</v>
      </c>
      <c r="U98" s="101">
        <v>-0.00018248231999879906</v>
      </c>
      <c r="V98" s="101">
        <v>-8.175786181308387E-06</v>
      </c>
      <c r="W98" s="101">
        <v>4.6926844632693055E-05</v>
      </c>
      <c r="X98" s="101">
        <v>67.5</v>
      </c>
    </row>
    <row r="99" spans="1:24" s="101" customFormat="1" ht="12.75" hidden="1">
      <c r="A99" s="101">
        <v>3372</v>
      </c>
      <c r="B99" s="101">
        <v>165.74000549316406</v>
      </c>
      <c r="C99" s="101">
        <v>161.24000549316406</v>
      </c>
      <c r="D99" s="101">
        <v>8.655817031860352</v>
      </c>
      <c r="E99" s="101">
        <v>9.254140853881836</v>
      </c>
      <c r="F99" s="101">
        <v>39.16878716184532</v>
      </c>
      <c r="G99" s="101" t="s">
        <v>58</v>
      </c>
      <c r="H99" s="101">
        <v>9.656265185840041</v>
      </c>
      <c r="I99" s="101">
        <v>107.8962706790041</v>
      </c>
      <c r="J99" s="101" t="s">
        <v>61</v>
      </c>
      <c r="K99" s="101">
        <v>-1.2243458069259656</v>
      </c>
      <c r="L99" s="101">
        <v>-1.3689817729053226</v>
      </c>
      <c r="M99" s="101">
        <v>-0.285589796550085</v>
      </c>
      <c r="N99" s="101">
        <v>-0.12489963682481134</v>
      </c>
      <c r="O99" s="101">
        <v>-0.04985187864674196</v>
      </c>
      <c r="P99" s="101">
        <v>-0.03926339752057188</v>
      </c>
      <c r="Q99" s="101">
        <v>-0.005691700460069126</v>
      </c>
      <c r="R99" s="101">
        <v>-0.0019199955703720073</v>
      </c>
      <c r="S99" s="101">
        <v>-0.0007081845535701037</v>
      </c>
      <c r="T99" s="101">
        <v>-0.000574658033262381</v>
      </c>
      <c r="U99" s="101">
        <v>-0.00011036916557508679</v>
      </c>
      <c r="V99" s="101">
        <v>-7.091306647971106E-05</v>
      </c>
      <c r="W99" s="101">
        <v>-4.5745867255045E-05</v>
      </c>
      <c r="X99" s="101">
        <v>67.5</v>
      </c>
    </row>
    <row r="100" s="101" customFormat="1" ht="12.75" hidden="1">
      <c r="A100" s="101" t="s">
        <v>133</v>
      </c>
    </row>
    <row r="101" spans="1:24" s="101" customFormat="1" ht="12.75" hidden="1">
      <c r="A101" s="101">
        <v>1539</v>
      </c>
      <c r="B101" s="101">
        <v>136.18</v>
      </c>
      <c r="C101" s="101">
        <v>161.48</v>
      </c>
      <c r="D101" s="101">
        <v>9.636777215930447</v>
      </c>
      <c r="E101" s="101">
        <v>9.979439702985015</v>
      </c>
      <c r="F101" s="101">
        <v>31.425704634627177</v>
      </c>
      <c r="G101" s="101" t="s">
        <v>59</v>
      </c>
      <c r="H101" s="101">
        <v>8.978471294605797</v>
      </c>
      <c r="I101" s="101">
        <v>77.6584712946058</v>
      </c>
      <c r="J101" s="101" t="s">
        <v>73</v>
      </c>
      <c r="K101" s="101">
        <v>3.6946010641007776</v>
      </c>
      <c r="M101" s="101" t="s">
        <v>68</v>
      </c>
      <c r="N101" s="101">
        <v>2.357947914257048</v>
      </c>
      <c r="X101" s="101">
        <v>67.5</v>
      </c>
    </row>
    <row r="102" spans="1:24" s="101" customFormat="1" ht="12.75" hidden="1">
      <c r="A102" s="101">
        <v>3371</v>
      </c>
      <c r="B102" s="101">
        <v>114.18000030517578</v>
      </c>
      <c r="C102" s="101">
        <v>126.68000030517578</v>
      </c>
      <c r="D102" s="101">
        <v>8.69360637664795</v>
      </c>
      <c r="E102" s="101">
        <v>9.152362823486328</v>
      </c>
      <c r="F102" s="101">
        <v>27.442618803175517</v>
      </c>
      <c r="G102" s="101" t="s">
        <v>56</v>
      </c>
      <c r="H102" s="101">
        <v>28.42343754988177</v>
      </c>
      <c r="I102" s="101">
        <v>75.10343785505755</v>
      </c>
      <c r="J102" s="101" t="s">
        <v>62</v>
      </c>
      <c r="K102" s="101">
        <v>1.5833389014240107</v>
      </c>
      <c r="L102" s="101">
        <v>1.0184188631067865</v>
      </c>
      <c r="M102" s="101">
        <v>0.37483330930155595</v>
      </c>
      <c r="N102" s="101">
        <v>0.07073005002987502</v>
      </c>
      <c r="O102" s="101">
        <v>0.06359012260506489</v>
      </c>
      <c r="P102" s="101">
        <v>0.029215428977508378</v>
      </c>
      <c r="Q102" s="101">
        <v>0.007740314366282863</v>
      </c>
      <c r="R102" s="101">
        <v>0.001088841297989468</v>
      </c>
      <c r="S102" s="101">
        <v>0.000834303493771574</v>
      </c>
      <c r="T102" s="101">
        <v>0.0004298681307831962</v>
      </c>
      <c r="U102" s="101">
        <v>0.00016927188619718998</v>
      </c>
      <c r="V102" s="101">
        <v>4.0429392528658444E-05</v>
      </c>
      <c r="W102" s="101">
        <v>5.2016490671941295E-05</v>
      </c>
      <c r="X102" s="101">
        <v>67.5</v>
      </c>
    </row>
    <row r="103" spans="1:24" s="101" customFormat="1" ht="12.75" hidden="1">
      <c r="A103" s="101">
        <v>3370</v>
      </c>
      <c r="B103" s="101">
        <v>183.4600067138672</v>
      </c>
      <c r="C103" s="101">
        <v>168.05999755859375</v>
      </c>
      <c r="D103" s="101">
        <v>8.680416107177734</v>
      </c>
      <c r="E103" s="101">
        <v>9.234051704406738</v>
      </c>
      <c r="F103" s="101">
        <v>32.73756923231399</v>
      </c>
      <c r="G103" s="101" t="s">
        <v>57</v>
      </c>
      <c r="H103" s="101">
        <v>-25.968214925458625</v>
      </c>
      <c r="I103" s="101">
        <v>89.99179178840856</v>
      </c>
      <c r="J103" s="101" t="s">
        <v>60</v>
      </c>
      <c r="K103" s="101">
        <v>1.3408578876379063</v>
      </c>
      <c r="L103" s="101">
        <v>-0.005539890538918058</v>
      </c>
      <c r="M103" s="101">
        <v>-0.31967502839897805</v>
      </c>
      <c r="N103" s="101">
        <v>-0.0007304191524784284</v>
      </c>
      <c r="O103" s="101">
        <v>0.05348350422786023</v>
      </c>
      <c r="P103" s="101">
        <v>-0.000634118758295996</v>
      </c>
      <c r="Q103" s="101">
        <v>-0.006705055228731439</v>
      </c>
      <c r="R103" s="101">
        <v>-5.872640490052455E-05</v>
      </c>
      <c r="S103" s="101">
        <v>0.0006695978794087735</v>
      </c>
      <c r="T103" s="101">
        <v>-4.5178510713189993E-05</v>
      </c>
      <c r="U103" s="101">
        <v>-0.00015286997253353854</v>
      </c>
      <c r="V103" s="101">
        <v>-4.624400728031922E-06</v>
      </c>
      <c r="W103" s="101">
        <v>4.068827618896149E-05</v>
      </c>
      <c r="X103" s="101">
        <v>67.5</v>
      </c>
    </row>
    <row r="104" spans="1:24" s="101" customFormat="1" ht="12.75" hidden="1">
      <c r="A104" s="101">
        <v>3372</v>
      </c>
      <c r="B104" s="101">
        <v>160.6999969482422</v>
      </c>
      <c r="C104" s="101">
        <v>156.8000030517578</v>
      </c>
      <c r="D104" s="101">
        <v>8.67915153503418</v>
      </c>
      <c r="E104" s="101">
        <v>9.325337409973145</v>
      </c>
      <c r="F104" s="101">
        <v>36.35908155372526</v>
      </c>
      <c r="G104" s="101" t="s">
        <v>58</v>
      </c>
      <c r="H104" s="101">
        <v>6.66612865460084</v>
      </c>
      <c r="I104" s="101">
        <v>99.86612560284303</v>
      </c>
      <c r="J104" s="101" t="s">
        <v>61</v>
      </c>
      <c r="K104" s="101">
        <v>-0.842058312661187</v>
      </c>
      <c r="L104" s="101">
        <v>-1.018403795330976</v>
      </c>
      <c r="M104" s="101">
        <v>-0.19572400460870526</v>
      </c>
      <c r="N104" s="101">
        <v>-0.07072627846204207</v>
      </c>
      <c r="O104" s="101">
        <v>-0.03439794279365615</v>
      </c>
      <c r="P104" s="101">
        <v>-0.02920854641607852</v>
      </c>
      <c r="Q104" s="101">
        <v>-0.003867130831578637</v>
      </c>
      <c r="R104" s="101">
        <v>-0.0010872564470146174</v>
      </c>
      <c r="S104" s="101">
        <v>-0.0004976956897650695</v>
      </c>
      <c r="T104" s="101">
        <v>-0.00042748744078952456</v>
      </c>
      <c r="U104" s="101">
        <v>-7.268935929246871E-05</v>
      </c>
      <c r="V104" s="101">
        <v>-4.016404733269446E-05</v>
      </c>
      <c r="W104" s="101">
        <v>-3.240647285026473E-05</v>
      </c>
      <c r="X104" s="101">
        <v>67.5</v>
      </c>
    </row>
    <row r="105" s="101" customFormat="1" ht="12.75" hidden="1">
      <c r="A105" s="101" t="s">
        <v>139</v>
      </c>
    </row>
    <row r="106" spans="1:24" s="101" customFormat="1" ht="12.75" hidden="1">
      <c r="A106" s="101">
        <v>1539</v>
      </c>
      <c r="B106" s="101">
        <v>154.88</v>
      </c>
      <c r="C106" s="101">
        <v>171.08</v>
      </c>
      <c r="D106" s="101">
        <v>9.433738937052818</v>
      </c>
      <c r="E106" s="101">
        <v>9.546383805568125</v>
      </c>
      <c r="F106" s="101">
        <v>31.31717684198642</v>
      </c>
      <c r="G106" s="101" t="s">
        <v>59</v>
      </c>
      <c r="H106" s="101">
        <v>-8.262004198537156</v>
      </c>
      <c r="I106" s="101">
        <v>79.11799580146284</v>
      </c>
      <c r="J106" s="101" t="s">
        <v>73</v>
      </c>
      <c r="K106" s="101">
        <v>1.7213800135478816</v>
      </c>
      <c r="M106" s="101" t="s">
        <v>68</v>
      </c>
      <c r="N106" s="101">
        <v>1.3026592091820228</v>
      </c>
      <c r="X106" s="101">
        <v>67.5</v>
      </c>
    </row>
    <row r="107" spans="1:24" s="101" customFormat="1" ht="12.75" hidden="1">
      <c r="A107" s="101">
        <v>3371</v>
      </c>
      <c r="B107" s="101">
        <v>118.37999725341797</v>
      </c>
      <c r="C107" s="101">
        <v>146.3800048828125</v>
      </c>
      <c r="D107" s="101">
        <v>8.576227188110352</v>
      </c>
      <c r="E107" s="101">
        <v>8.978503227233887</v>
      </c>
      <c r="F107" s="101">
        <v>29.293051165316456</v>
      </c>
      <c r="G107" s="101" t="s">
        <v>56</v>
      </c>
      <c r="H107" s="101">
        <v>30.399166826474655</v>
      </c>
      <c r="I107" s="101">
        <v>81.27916407989262</v>
      </c>
      <c r="J107" s="101" t="s">
        <v>62</v>
      </c>
      <c r="K107" s="101">
        <v>0.8579778395656663</v>
      </c>
      <c r="L107" s="101">
        <v>0.9635520220167753</v>
      </c>
      <c r="M107" s="101">
        <v>0.20311498100489345</v>
      </c>
      <c r="N107" s="101">
        <v>0.11659005520885508</v>
      </c>
      <c r="O107" s="101">
        <v>0.034458052043052974</v>
      </c>
      <c r="P107" s="101">
        <v>0.027641446076276183</v>
      </c>
      <c r="Q107" s="101">
        <v>0.004194442646583181</v>
      </c>
      <c r="R107" s="101">
        <v>0.0017947081536969403</v>
      </c>
      <c r="S107" s="101">
        <v>0.00045213789068279377</v>
      </c>
      <c r="T107" s="101">
        <v>0.0004067583454798689</v>
      </c>
      <c r="U107" s="101">
        <v>9.174215938004336E-05</v>
      </c>
      <c r="V107" s="101">
        <v>6.660647701905007E-05</v>
      </c>
      <c r="W107" s="101">
        <v>2.8194724774500505E-05</v>
      </c>
      <c r="X107" s="101">
        <v>67.5</v>
      </c>
    </row>
    <row r="108" spans="1:24" s="101" customFormat="1" ht="12.75" hidden="1">
      <c r="A108" s="101">
        <v>3370</v>
      </c>
      <c r="B108" s="101">
        <v>153.5399932861328</v>
      </c>
      <c r="C108" s="101">
        <v>157.83999633789062</v>
      </c>
      <c r="D108" s="101">
        <v>8.530379295349121</v>
      </c>
      <c r="E108" s="101">
        <v>9.27284049987793</v>
      </c>
      <c r="F108" s="101">
        <v>30.276010370883494</v>
      </c>
      <c r="G108" s="101" t="s">
        <v>57</v>
      </c>
      <c r="H108" s="101">
        <v>-1.457124575448347</v>
      </c>
      <c r="I108" s="101">
        <v>84.58286871068447</v>
      </c>
      <c r="J108" s="101" t="s">
        <v>60</v>
      </c>
      <c r="K108" s="101">
        <v>-0.26490598686767136</v>
      </c>
      <c r="L108" s="101">
        <v>-0.0052411715215157665</v>
      </c>
      <c r="M108" s="101">
        <v>0.060513275296737896</v>
      </c>
      <c r="N108" s="101">
        <v>-0.001205355053608671</v>
      </c>
      <c r="O108" s="101">
        <v>-0.01099173211848783</v>
      </c>
      <c r="P108" s="101">
        <v>-0.0005997039992735174</v>
      </c>
      <c r="Q108" s="101">
        <v>0.001144099785244003</v>
      </c>
      <c r="R108" s="101">
        <v>-9.692759631960362E-05</v>
      </c>
      <c r="S108" s="101">
        <v>-0.00017281389155211386</v>
      </c>
      <c r="T108" s="101">
        <v>-4.271342425604702E-05</v>
      </c>
      <c r="U108" s="101">
        <v>1.7954796100319786E-05</v>
      </c>
      <c r="V108" s="101">
        <v>-7.652838057218649E-06</v>
      </c>
      <c r="W108" s="101">
        <v>-1.1639828266966496E-05</v>
      </c>
      <c r="X108" s="101">
        <v>67.5</v>
      </c>
    </row>
    <row r="109" spans="1:24" s="101" customFormat="1" ht="12.75" hidden="1">
      <c r="A109" s="101">
        <v>3372</v>
      </c>
      <c r="B109" s="101">
        <v>143.4199981689453</v>
      </c>
      <c r="C109" s="101">
        <v>139.1199951171875</v>
      </c>
      <c r="D109" s="101">
        <v>8.843415260314941</v>
      </c>
      <c r="E109" s="101">
        <v>9.337334632873535</v>
      </c>
      <c r="F109" s="101">
        <v>31.58320272488171</v>
      </c>
      <c r="G109" s="101" t="s">
        <v>58</v>
      </c>
      <c r="H109" s="101">
        <v>9.155361841902732</v>
      </c>
      <c r="I109" s="101">
        <v>85.07536001084804</v>
      </c>
      <c r="J109" s="101" t="s">
        <v>61</v>
      </c>
      <c r="K109" s="101">
        <v>-0.816058080841942</v>
      </c>
      <c r="L109" s="101">
        <v>-0.9635377674246599</v>
      </c>
      <c r="M109" s="101">
        <v>-0.19389130723547005</v>
      </c>
      <c r="N109" s="101">
        <v>-0.1165838243188077</v>
      </c>
      <c r="O109" s="101">
        <v>-0.032657911378977535</v>
      </c>
      <c r="P109" s="101">
        <v>-0.027634939773788895</v>
      </c>
      <c r="Q109" s="101">
        <v>-0.004035391529564429</v>
      </c>
      <c r="R109" s="101">
        <v>-0.0017920888365307074</v>
      </c>
      <c r="S109" s="101">
        <v>-0.00041780860579660183</v>
      </c>
      <c r="T109" s="101">
        <v>-0.00040450947455633634</v>
      </c>
      <c r="U109" s="101">
        <v>-8.996804490878535E-05</v>
      </c>
      <c r="V109" s="101">
        <v>-6.616537501260936E-05</v>
      </c>
      <c r="W109" s="101">
        <v>-2.5679892971454538E-05</v>
      </c>
      <c r="X109" s="101">
        <v>67.5</v>
      </c>
    </row>
    <row r="110" s="101" customFormat="1" ht="12.75" hidden="1">
      <c r="A110" s="101" t="s">
        <v>145</v>
      </c>
    </row>
    <row r="111" spans="1:24" s="101" customFormat="1" ht="12.75" hidden="1">
      <c r="A111" s="101">
        <v>1539</v>
      </c>
      <c r="B111" s="101">
        <v>126.96</v>
      </c>
      <c r="C111" s="101">
        <v>160.56</v>
      </c>
      <c r="D111" s="101">
        <v>9.782316525014046</v>
      </c>
      <c r="E111" s="101">
        <v>9.812756779300697</v>
      </c>
      <c r="F111" s="101">
        <v>26.63481848437451</v>
      </c>
      <c r="G111" s="101" t="s">
        <v>59</v>
      </c>
      <c r="H111" s="101">
        <v>5.354994179191664</v>
      </c>
      <c r="I111" s="101">
        <v>64.81499417919166</v>
      </c>
      <c r="J111" s="101" t="s">
        <v>73</v>
      </c>
      <c r="K111" s="101">
        <v>1.4519580290403389</v>
      </c>
      <c r="M111" s="101" t="s">
        <v>68</v>
      </c>
      <c r="N111" s="101">
        <v>1.0765981973222865</v>
      </c>
      <c r="X111" s="101">
        <v>67.5</v>
      </c>
    </row>
    <row r="112" spans="1:24" s="101" customFormat="1" ht="12.75" hidden="1">
      <c r="A112" s="101">
        <v>3371</v>
      </c>
      <c r="B112" s="101">
        <v>121.86000061035156</v>
      </c>
      <c r="C112" s="101">
        <v>130.86000061035156</v>
      </c>
      <c r="D112" s="101">
        <v>8.613114356994629</v>
      </c>
      <c r="E112" s="101">
        <v>8.947513580322266</v>
      </c>
      <c r="F112" s="101">
        <v>28.3906440215993</v>
      </c>
      <c r="G112" s="101" t="s">
        <v>56</v>
      </c>
      <c r="H112" s="101">
        <v>24.089364513020385</v>
      </c>
      <c r="I112" s="101">
        <v>78.44936512337195</v>
      </c>
      <c r="J112" s="101" t="s">
        <v>62</v>
      </c>
      <c r="K112" s="101">
        <v>0.8205134856378997</v>
      </c>
      <c r="L112" s="101">
        <v>0.8521340834346744</v>
      </c>
      <c r="M112" s="101">
        <v>0.19424492474323823</v>
      </c>
      <c r="N112" s="101">
        <v>0.11466919133001743</v>
      </c>
      <c r="O112" s="101">
        <v>0.03295354410856275</v>
      </c>
      <c r="P112" s="101">
        <v>0.02444520638019933</v>
      </c>
      <c r="Q112" s="101">
        <v>0.004011185277536998</v>
      </c>
      <c r="R112" s="101">
        <v>0.0017651398771339408</v>
      </c>
      <c r="S112" s="101">
        <v>0.00043236671564272813</v>
      </c>
      <c r="T112" s="101">
        <v>0.00035969553008427486</v>
      </c>
      <c r="U112" s="101">
        <v>8.772193716147357E-05</v>
      </c>
      <c r="V112" s="101">
        <v>6.551994956023632E-05</v>
      </c>
      <c r="W112" s="101">
        <v>2.695530212241739E-05</v>
      </c>
      <c r="X112" s="101">
        <v>67.5</v>
      </c>
    </row>
    <row r="113" spans="1:24" s="101" customFormat="1" ht="12.75" hidden="1">
      <c r="A113" s="101">
        <v>3370</v>
      </c>
      <c r="B113" s="101">
        <v>159.74000549316406</v>
      </c>
      <c r="C113" s="101">
        <v>160.83999633789062</v>
      </c>
      <c r="D113" s="101">
        <v>8.51611614227295</v>
      </c>
      <c r="E113" s="101">
        <v>9.142057418823242</v>
      </c>
      <c r="F113" s="101">
        <v>28.497752781539408</v>
      </c>
      <c r="G113" s="101" t="s">
        <v>57</v>
      </c>
      <c r="H113" s="101">
        <v>-12.47101101279462</v>
      </c>
      <c r="I113" s="101">
        <v>79.76899448036944</v>
      </c>
      <c r="J113" s="101" t="s">
        <v>60</v>
      </c>
      <c r="K113" s="101">
        <v>0.6838676025422943</v>
      </c>
      <c r="L113" s="101">
        <v>-0.004634928157186875</v>
      </c>
      <c r="M113" s="101">
        <v>-0.16310564383123566</v>
      </c>
      <c r="N113" s="101">
        <v>-0.001185210098197019</v>
      </c>
      <c r="O113" s="101">
        <v>0.027267491307036026</v>
      </c>
      <c r="P113" s="101">
        <v>-0.0005305074620660054</v>
      </c>
      <c r="Q113" s="101">
        <v>-0.003424114458768322</v>
      </c>
      <c r="R113" s="101">
        <v>-9.529219275620457E-05</v>
      </c>
      <c r="S113" s="101">
        <v>0.00034052991716983797</v>
      </c>
      <c r="T113" s="101">
        <v>-3.779460595229996E-05</v>
      </c>
      <c r="U113" s="101">
        <v>-7.82658139772138E-05</v>
      </c>
      <c r="V113" s="101">
        <v>-7.5146729200138E-06</v>
      </c>
      <c r="W113" s="101">
        <v>2.0664376597319675E-05</v>
      </c>
      <c r="X113" s="101">
        <v>67.5</v>
      </c>
    </row>
    <row r="114" spans="1:24" s="101" customFormat="1" ht="12.75" hidden="1">
      <c r="A114" s="101">
        <v>3372</v>
      </c>
      <c r="B114" s="101">
        <v>137.94000244140625</v>
      </c>
      <c r="C114" s="101">
        <v>140.0399932861328</v>
      </c>
      <c r="D114" s="101">
        <v>8.930213928222656</v>
      </c>
      <c r="E114" s="101">
        <v>9.442422866821289</v>
      </c>
      <c r="F114" s="101">
        <v>31.051308449682864</v>
      </c>
      <c r="G114" s="101" t="s">
        <v>58</v>
      </c>
      <c r="H114" s="101">
        <v>12.370566821421235</v>
      </c>
      <c r="I114" s="101">
        <v>82.81056926282749</v>
      </c>
      <c r="J114" s="101" t="s">
        <v>61</v>
      </c>
      <c r="K114" s="101">
        <v>-0.4533955031831596</v>
      </c>
      <c r="L114" s="101">
        <v>-0.8521214781896009</v>
      </c>
      <c r="M114" s="101">
        <v>-0.10548762836894371</v>
      </c>
      <c r="N114" s="101">
        <v>-0.11466306605574124</v>
      </c>
      <c r="O114" s="101">
        <v>-0.018504593676590297</v>
      </c>
      <c r="P114" s="101">
        <v>-0.02443944919189527</v>
      </c>
      <c r="Q114" s="101">
        <v>-0.002089269610170809</v>
      </c>
      <c r="R114" s="101">
        <v>-0.0017625657956082486</v>
      </c>
      <c r="S114" s="101">
        <v>-0.0002664213811014105</v>
      </c>
      <c r="T114" s="101">
        <v>-0.0003577044060722734</v>
      </c>
      <c r="U114" s="101">
        <v>-3.9618185494109696E-05</v>
      </c>
      <c r="V114" s="101">
        <v>-6.508758315747422E-05</v>
      </c>
      <c r="W114" s="101">
        <v>-1.7308144104870006E-05</v>
      </c>
      <c r="X114" s="101">
        <v>67.5</v>
      </c>
    </row>
    <row r="115" s="101" customFormat="1" ht="12.75" hidden="1">
      <c r="A115" s="101" t="s">
        <v>151</v>
      </c>
    </row>
    <row r="116" spans="1:24" s="101" customFormat="1" ht="12.75" hidden="1">
      <c r="A116" s="101">
        <v>1539</v>
      </c>
      <c r="B116" s="101">
        <v>157.1</v>
      </c>
      <c r="C116" s="101">
        <v>176.2</v>
      </c>
      <c r="D116" s="101">
        <v>9.188431764889348</v>
      </c>
      <c r="E116" s="101">
        <v>9.466669513965645</v>
      </c>
      <c r="F116" s="101">
        <v>27.838307635023913</v>
      </c>
      <c r="G116" s="101" t="s">
        <v>59</v>
      </c>
      <c r="H116" s="101">
        <v>-17.38649683757552</v>
      </c>
      <c r="I116" s="101">
        <v>72.21350316242447</v>
      </c>
      <c r="J116" s="101" t="s">
        <v>73</v>
      </c>
      <c r="K116" s="101">
        <v>2.534892406674585</v>
      </c>
      <c r="M116" s="101" t="s">
        <v>68</v>
      </c>
      <c r="N116" s="101">
        <v>2.2215323792886483</v>
      </c>
      <c r="X116" s="101">
        <v>67.5</v>
      </c>
    </row>
    <row r="117" spans="1:24" s="101" customFormat="1" ht="12.75" hidden="1">
      <c r="A117" s="101">
        <v>3371</v>
      </c>
      <c r="B117" s="101">
        <v>132.13999938964844</v>
      </c>
      <c r="C117" s="101">
        <v>127.44000244140625</v>
      </c>
      <c r="D117" s="101">
        <v>8.786389350891113</v>
      </c>
      <c r="E117" s="101">
        <v>9.104310989379883</v>
      </c>
      <c r="F117" s="101">
        <v>33.14531651271157</v>
      </c>
      <c r="G117" s="101" t="s">
        <v>56</v>
      </c>
      <c r="H117" s="101">
        <v>25.180129786815158</v>
      </c>
      <c r="I117" s="101">
        <v>89.8201291764636</v>
      </c>
      <c r="J117" s="101" t="s">
        <v>62</v>
      </c>
      <c r="K117" s="101">
        <v>0.6119609700172639</v>
      </c>
      <c r="L117" s="101">
        <v>1.46176042186701</v>
      </c>
      <c r="M117" s="101">
        <v>0.1448735151435949</v>
      </c>
      <c r="N117" s="101">
        <v>0.017097222181269425</v>
      </c>
      <c r="O117" s="101">
        <v>0.02457804132091986</v>
      </c>
      <c r="P117" s="101">
        <v>0.0419333734855654</v>
      </c>
      <c r="Q117" s="101">
        <v>0.0029916330765896496</v>
      </c>
      <c r="R117" s="101">
        <v>0.0002630649707721968</v>
      </c>
      <c r="S117" s="101">
        <v>0.00032251420256726665</v>
      </c>
      <c r="T117" s="101">
        <v>0.0006170296403690995</v>
      </c>
      <c r="U117" s="101">
        <v>6.540308030200444E-05</v>
      </c>
      <c r="V117" s="101">
        <v>9.74919114790015E-06</v>
      </c>
      <c r="W117" s="101">
        <v>2.0115268413213405E-05</v>
      </c>
      <c r="X117" s="101">
        <v>67.5</v>
      </c>
    </row>
    <row r="118" spans="1:24" s="101" customFormat="1" ht="12.75" hidden="1">
      <c r="A118" s="101">
        <v>3370</v>
      </c>
      <c r="B118" s="101">
        <v>176.13999938964844</v>
      </c>
      <c r="C118" s="101">
        <v>155.74000549316406</v>
      </c>
      <c r="D118" s="101">
        <v>8.664299011230469</v>
      </c>
      <c r="E118" s="101">
        <v>9.310108184814453</v>
      </c>
      <c r="F118" s="101">
        <v>31.40522508554932</v>
      </c>
      <c r="G118" s="101" t="s">
        <v>57</v>
      </c>
      <c r="H118" s="101">
        <v>-22.176612688426232</v>
      </c>
      <c r="I118" s="101">
        <v>86.4633867012222</v>
      </c>
      <c r="J118" s="101" t="s">
        <v>60</v>
      </c>
      <c r="K118" s="101">
        <v>0.18196689158524046</v>
      </c>
      <c r="L118" s="101">
        <v>-0.007953316789283437</v>
      </c>
      <c r="M118" s="101">
        <v>-0.04464781987523637</v>
      </c>
      <c r="N118" s="101">
        <v>0.00017749506293722589</v>
      </c>
      <c r="O118" s="101">
        <v>0.007054948463934212</v>
      </c>
      <c r="P118" s="101">
        <v>-0.0009099884504016093</v>
      </c>
      <c r="Q118" s="101">
        <v>-0.0009963622601924047</v>
      </c>
      <c r="R118" s="101">
        <v>1.4229980465694137E-05</v>
      </c>
      <c r="S118" s="101">
        <v>7.144973948648133E-05</v>
      </c>
      <c r="T118" s="101">
        <v>-6.480597355810497E-05</v>
      </c>
      <c r="U118" s="101">
        <v>-2.6579397281785395E-05</v>
      </c>
      <c r="V118" s="101">
        <v>1.121296169949706E-06</v>
      </c>
      <c r="W118" s="101">
        <v>3.7882520349589104E-06</v>
      </c>
      <c r="X118" s="101">
        <v>67.5</v>
      </c>
    </row>
    <row r="119" spans="1:24" s="101" customFormat="1" ht="12.75" hidden="1">
      <c r="A119" s="101">
        <v>3372</v>
      </c>
      <c r="B119" s="101">
        <v>138.74000549316406</v>
      </c>
      <c r="C119" s="101">
        <v>120.13999938964844</v>
      </c>
      <c r="D119" s="101">
        <v>8.958209991455078</v>
      </c>
      <c r="E119" s="101">
        <v>9.46070384979248</v>
      </c>
      <c r="F119" s="101">
        <v>30.55971899309986</v>
      </c>
      <c r="G119" s="101" t="s">
        <v>58</v>
      </c>
      <c r="H119" s="101">
        <v>10.007574390969594</v>
      </c>
      <c r="I119" s="101">
        <v>81.24757988413366</v>
      </c>
      <c r="J119" s="101" t="s">
        <v>61</v>
      </c>
      <c r="K119" s="101">
        <v>-0.5842809933510382</v>
      </c>
      <c r="L119" s="101">
        <v>-1.4617387850395391</v>
      </c>
      <c r="M119" s="101">
        <v>-0.1378220140995257</v>
      </c>
      <c r="N119" s="101">
        <v>0.017096300822643597</v>
      </c>
      <c r="O119" s="101">
        <v>-0.023543742636719343</v>
      </c>
      <c r="P119" s="101">
        <v>-0.04192349857657463</v>
      </c>
      <c r="Q119" s="101">
        <v>-0.0028208386539129698</v>
      </c>
      <c r="R119" s="101">
        <v>0.0002626798174647659</v>
      </c>
      <c r="S119" s="101">
        <v>-0.0003145001519632604</v>
      </c>
      <c r="T119" s="101">
        <v>-0.0006136169512694434</v>
      </c>
      <c r="U119" s="101">
        <v>-5.975866927172543E-05</v>
      </c>
      <c r="V119" s="101">
        <v>9.68449394328639E-06</v>
      </c>
      <c r="W119" s="101">
        <v>-1.9755332694117064E-05</v>
      </c>
      <c r="X119" s="101">
        <v>67.5</v>
      </c>
    </row>
    <row r="120" spans="1:14" s="101" customFormat="1" ht="12.75">
      <c r="A120" s="101" t="s">
        <v>157</v>
      </c>
      <c r="E120" s="99" t="s">
        <v>106</v>
      </c>
      <c r="F120" s="102">
        <f>MIN(F91:F119)</f>
        <v>26.63481848437451</v>
      </c>
      <c r="G120" s="102"/>
      <c r="H120" s="102"/>
      <c r="I120" s="115"/>
      <c r="J120" s="115" t="s">
        <v>116</v>
      </c>
      <c r="K120" s="102">
        <f>AVERAGE(K118,K113,K108,K103,K98,K93)</f>
        <v>0.7623934983689131</v>
      </c>
      <c r="L120" s="102">
        <f>AVERAGE(L118,L113,L108,L103,L98,L93)</f>
        <v>-0.006099431645698105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39.3970191011536</v>
      </c>
      <c r="G121" s="102"/>
      <c r="H121" s="102"/>
      <c r="I121" s="115"/>
      <c r="J121" s="115" t="s">
        <v>117</v>
      </c>
      <c r="K121" s="102">
        <f>AVERAGE(K119,K114,K109,K104,K99,K94)</f>
        <v>-0.8205572568407083</v>
      </c>
      <c r="L121" s="102">
        <f>AVERAGE(L119,L114,L109,L104,L99,L94)</f>
        <v>-1.121261777386836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0.4764959364805707</v>
      </c>
      <c r="L122" s="102">
        <f>ABS(L120/$H$33)</f>
        <v>0.016942865682494736</v>
      </c>
      <c r="M122" s="115" t="s">
        <v>111</v>
      </c>
      <c r="N122" s="102">
        <f>K122+L122+L123+K123</f>
        <v>1.660453127143877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0.46622571411403885</v>
      </c>
      <c r="L123" s="102">
        <f>ABS(L121/$H$34)</f>
        <v>0.7007886108667725</v>
      </c>
      <c r="M123" s="102"/>
      <c r="N123" s="102"/>
    </row>
    <row r="124" s="101" customFormat="1" ht="12.75"/>
    <row r="125" s="101" customFormat="1" ht="12.75" hidden="1">
      <c r="A125" s="101" t="s">
        <v>122</v>
      </c>
    </row>
    <row r="126" spans="1:24" s="101" customFormat="1" ht="12.75" hidden="1">
      <c r="A126" s="101">
        <v>1539</v>
      </c>
      <c r="B126" s="101">
        <v>139.06</v>
      </c>
      <c r="C126" s="101">
        <v>170.96</v>
      </c>
      <c r="D126" s="101">
        <v>9.592977374405994</v>
      </c>
      <c r="E126" s="101">
        <v>9.639202607443524</v>
      </c>
      <c r="F126" s="101">
        <v>36.12239558412009</v>
      </c>
      <c r="G126" s="101" t="s">
        <v>59</v>
      </c>
      <c r="H126" s="101">
        <v>18.123236954782854</v>
      </c>
      <c r="I126" s="101">
        <v>89.68323695478286</v>
      </c>
      <c r="J126" s="101" t="s">
        <v>73</v>
      </c>
      <c r="K126" s="101">
        <v>2.5360898732013566</v>
      </c>
      <c r="M126" s="101" t="s">
        <v>68</v>
      </c>
      <c r="N126" s="101">
        <v>1.8777727125325534</v>
      </c>
      <c r="X126" s="101">
        <v>67.5</v>
      </c>
    </row>
    <row r="127" spans="1:24" s="101" customFormat="1" ht="12.75" hidden="1">
      <c r="A127" s="101">
        <v>3372</v>
      </c>
      <c r="B127" s="101">
        <v>165.66000366210938</v>
      </c>
      <c r="C127" s="101">
        <v>160.16000366210938</v>
      </c>
      <c r="D127" s="101">
        <v>8.716477394104004</v>
      </c>
      <c r="E127" s="101">
        <v>9.296241760253906</v>
      </c>
      <c r="F127" s="101">
        <v>38.7013841701472</v>
      </c>
      <c r="G127" s="101" t="s">
        <v>56</v>
      </c>
      <c r="H127" s="101">
        <v>7.706460977412192</v>
      </c>
      <c r="I127" s="101">
        <v>105.86646463952157</v>
      </c>
      <c r="J127" s="101" t="s">
        <v>62</v>
      </c>
      <c r="K127" s="101">
        <v>1.0847141781431973</v>
      </c>
      <c r="L127" s="101">
        <v>1.127142207855999</v>
      </c>
      <c r="M127" s="101">
        <v>0.2567919159981468</v>
      </c>
      <c r="N127" s="101">
        <v>0.14183306693259667</v>
      </c>
      <c r="O127" s="101">
        <v>0.04356390821982685</v>
      </c>
      <c r="P127" s="101">
        <v>0.03233396945708069</v>
      </c>
      <c r="Q127" s="101">
        <v>0.005302933115849463</v>
      </c>
      <c r="R127" s="101">
        <v>0.002183160229349581</v>
      </c>
      <c r="S127" s="101">
        <v>0.0005715085228745398</v>
      </c>
      <c r="T127" s="101">
        <v>0.00047574358026801706</v>
      </c>
      <c r="U127" s="101">
        <v>0.00011599995848257994</v>
      </c>
      <c r="V127" s="101">
        <v>8.100092961710056E-05</v>
      </c>
      <c r="W127" s="101">
        <v>3.5622206170256735E-05</v>
      </c>
      <c r="X127" s="101">
        <v>67.5</v>
      </c>
    </row>
    <row r="128" spans="1:24" s="101" customFormat="1" ht="12.75" hidden="1">
      <c r="A128" s="101">
        <v>3371</v>
      </c>
      <c r="B128" s="101">
        <v>104.5199966430664</v>
      </c>
      <c r="C128" s="101">
        <v>129.02000427246094</v>
      </c>
      <c r="D128" s="101">
        <v>8.98613166809082</v>
      </c>
      <c r="E128" s="101">
        <v>9.39775562286377</v>
      </c>
      <c r="F128" s="101">
        <v>24.88648869029654</v>
      </c>
      <c r="G128" s="101" t="s">
        <v>57</v>
      </c>
      <c r="H128" s="101">
        <v>28.8440966936558</v>
      </c>
      <c r="I128" s="101">
        <v>65.8640933367222</v>
      </c>
      <c r="J128" s="101" t="s">
        <v>60</v>
      </c>
      <c r="K128" s="101">
        <v>-0.41624696605378986</v>
      </c>
      <c r="L128" s="101">
        <v>0.006134501330401506</v>
      </c>
      <c r="M128" s="101">
        <v>0.09583991729150547</v>
      </c>
      <c r="N128" s="101">
        <v>-0.001467161053166686</v>
      </c>
      <c r="O128" s="101">
        <v>-0.017150412699687194</v>
      </c>
      <c r="P128" s="101">
        <v>0.0007018571458154653</v>
      </c>
      <c r="Q128" s="101">
        <v>0.0018493355920700689</v>
      </c>
      <c r="R128" s="101">
        <v>-0.00011791459590348673</v>
      </c>
      <c r="S128" s="101">
        <v>-0.0002599175602720983</v>
      </c>
      <c r="T128" s="101">
        <v>4.997489468428223E-05</v>
      </c>
      <c r="U128" s="101">
        <v>3.165932918876047E-05</v>
      </c>
      <c r="V128" s="101">
        <v>-9.3069403073621E-06</v>
      </c>
      <c r="W128" s="101">
        <v>-1.7239824218997536E-05</v>
      </c>
      <c r="X128" s="101">
        <v>67.5</v>
      </c>
    </row>
    <row r="129" spans="1:24" s="101" customFormat="1" ht="12.75" hidden="1">
      <c r="A129" s="101">
        <v>3370</v>
      </c>
      <c r="B129" s="101">
        <v>171.63999938964844</v>
      </c>
      <c r="C129" s="101">
        <v>179.5399932861328</v>
      </c>
      <c r="D129" s="101">
        <v>8.770941734313965</v>
      </c>
      <c r="E129" s="101">
        <v>9.17612075805664</v>
      </c>
      <c r="F129" s="101">
        <v>31.53967719033395</v>
      </c>
      <c r="G129" s="101" t="s">
        <v>58</v>
      </c>
      <c r="H129" s="101">
        <v>-18.378405085173057</v>
      </c>
      <c r="I129" s="101">
        <v>85.76159430447538</v>
      </c>
      <c r="J129" s="101" t="s">
        <v>61</v>
      </c>
      <c r="K129" s="101">
        <v>-1.0016702608722527</v>
      </c>
      <c r="L129" s="101">
        <v>1.127125514139363</v>
      </c>
      <c r="M129" s="101">
        <v>-0.23823685352093762</v>
      </c>
      <c r="N129" s="101">
        <v>-0.1418254783667255</v>
      </c>
      <c r="O129" s="101">
        <v>-0.0400459416622447</v>
      </c>
      <c r="P129" s="101">
        <v>0.032326351130282156</v>
      </c>
      <c r="Q129" s="101">
        <v>-0.004970015844952181</v>
      </c>
      <c r="R129" s="101">
        <v>-0.002179973562932962</v>
      </c>
      <c r="S129" s="101">
        <v>-0.0005089841388299231</v>
      </c>
      <c r="T129" s="101">
        <v>0.00047311147108004695</v>
      </c>
      <c r="U129" s="101">
        <v>-0.00011159604492668174</v>
      </c>
      <c r="V129" s="101">
        <v>-8.046447328448548E-05</v>
      </c>
      <c r="W129" s="101">
        <v>-3.1172584643149864E-05</v>
      </c>
      <c r="X129" s="101">
        <v>67.5</v>
      </c>
    </row>
    <row r="130" s="101" customFormat="1" ht="12.75" hidden="1">
      <c r="A130" s="101" t="s">
        <v>128</v>
      </c>
    </row>
    <row r="131" spans="1:24" s="101" customFormat="1" ht="12.75" hidden="1">
      <c r="A131" s="101">
        <v>1539</v>
      </c>
      <c r="B131" s="101">
        <v>138.18</v>
      </c>
      <c r="C131" s="101">
        <v>175.38</v>
      </c>
      <c r="D131" s="101">
        <v>9.359853574803472</v>
      </c>
      <c r="E131" s="101">
        <v>9.55023052370845</v>
      </c>
      <c r="F131" s="101">
        <v>35.45482150414565</v>
      </c>
      <c r="G131" s="101" t="s">
        <v>59</v>
      </c>
      <c r="H131" s="101">
        <v>19.53491672516182</v>
      </c>
      <c r="I131" s="101">
        <v>90.21491672516183</v>
      </c>
      <c r="J131" s="101" t="s">
        <v>73</v>
      </c>
      <c r="K131" s="101">
        <v>4.822068762242757</v>
      </c>
      <c r="M131" s="101" t="s">
        <v>68</v>
      </c>
      <c r="N131" s="101">
        <v>3.376158764820062</v>
      </c>
      <c r="X131" s="101">
        <v>67.5</v>
      </c>
    </row>
    <row r="132" spans="1:24" s="101" customFormat="1" ht="12.75" hidden="1">
      <c r="A132" s="101">
        <v>3372</v>
      </c>
      <c r="B132" s="101">
        <v>165.74000549316406</v>
      </c>
      <c r="C132" s="101">
        <v>161.24000549316406</v>
      </c>
      <c r="D132" s="101">
        <v>8.655817031860352</v>
      </c>
      <c r="E132" s="101">
        <v>9.254140853881836</v>
      </c>
      <c r="F132" s="101">
        <v>39.24357339788111</v>
      </c>
      <c r="G132" s="101" t="s">
        <v>56</v>
      </c>
      <c r="H132" s="101">
        <v>9.862275035801403</v>
      </c>
      <c r="I132" s="101">
        <v>108.10228052896547</v>
      </c>
      <c r="J132" s="101" t="s">
        <v>62</v>
      </c>
      <c r="K132" s="101">
        <v>1.6207834802655872</v>
      </c>
      <c r="L132" s="101">
        <v>1.4233349944969946</v>
      </c>
      <c r="M132" s="101">
        <v>0.3836991428500381</v>
      </c>
      <c r="N132" s="101">
        <v>0.12668902741988228</v>
      </c>
      <c r="O132" s="101">
        <v>0.06509345787782277</v>
      </c>
      <c r="P132" s="101">
        <v>0.04083076524486845</v>
      </c>
      <c r="Q132" s="101">
        <v>0.007923586175024784</v>
      </c>
      <c r="R132" s="101">
        <v>0.001950059340642648</v>
      </c>
      <c r="S132" s="101">
        <v>0.0008539706425393154</v>
      </c>
      <c r="T132" s="101">
        <v>0.000600762562818153</v>
      </c>
      <c r="U132" s="101">
        <v>0.0001733239426976832</v>
      </c>
      <c r="V132" s="101">
        <v>7.234461589186658E-05</v>
      </c>
      <c r="W132" s="101">
        <v>5.32352579661194E-05</v>
      </c>
      <c r="X132" s="101">
        <v>67.5</v>
      </c>
    </row>
    <row r="133" spans="1:24" s="101" customFormat="1" ht="12.75" hidden="1">
      <c r="A133" s="101">
        <v>3371</v>
      </c>
      <c r="B133" s="101">
        <v>97.33999633789062</v>
      </c>
      <c r="C133" s="101">
        <v>118.54000091552734</v>
      </c>
      <c r="D133" s="101">
        <v>8.901286125183105</v>
      </c>
      <c r="E133" s="101">
        <v>9.260234832763672</v>
      </c>
      <c r="F133" s="101">
        <v>23.5522261316467</v>
      </c>
      <c r="G133" s="101" t="s">
        <v>57</v>
      </c>
      <c r="H133" s="101">
        <v>33.06801224373617</v>
      </c>
      <c r="I133" s="101">
        <v>62.908008581626795</v>
      </c>
      <c r="J133" s="101" t="s">
        <v>60</v>
      </c>
      <c r="K133" s="101">
        <v>-0.5264791035858857</v>
      </c>
      <c r="L133" s="101">
        <v>0.007746075151679782</v>
      </c>
      <c r="M133" s="101">
        <v>0.12050486501307026</v>
      </c>
      <c r="N133" s="101">
        <v>-0.0013106016230222137</v>
      </c>
      <c r="O133" s="101">
        <v>-0.02180744567496755</v>
      </c>
      <c r="P133" s="101">
        <v>0.0008862867784367847</v>
      </c>
      <c r="Q133" s="101">
        <v>0.002290182813147538</v>
      </c>
      <c r="R133" s="101">
        <v>-0.00010532054072290726</v>
      </c>
      <c r="S133" s="101">
        <v>-0.0003397297667028516</v>
      </c>
      <c r="T133" s="101">
        <v>6.310938747743011E-05</v>
      </c>
      <c r="U133" s="101">
        <v>3.672949402045093E-05</v>
      </c>
      <c r="V133" s="101">
        <v>-8.314397033586349E-06</v>
      </c>
      <c r="W133" s="101">
        <v>-2.2780829410169975E-05</v>
      </c>
      <c r="X133" s="101">
        <v>67.5</v>
      </c>
    </row>
    <row r="134" spans="1:24" s="101" customFormat="1" ht="12.75" hidden="1">
      <c r="A134" s="101">
        <v>3370</v>
      </c>
      <c r="B134" s="101">
        <v>185.63999938964844</v>
      </c>
      <c r="C134" s="101">
        <v>181.33999633789062</v>
      </c>
      <c r="D134" s="101">
        <v>8.54743766784668</v>
      </c>
      <c r="E134" s="101">
        <v>8.970128059387207</v>
      </c>
      <c r="F134" s="101">
        <v>31.553653191136696</v>
      </c>
      <c r="G134" s="101" t="s">
        <v>58</v>
      </c>
      <c r="H134" s="101">
        <v>-30.045174989650803</v>
      </c>
      <c r="I134" s="101">
        <v>88.09482439999763</v>
      </c>
      <c r="J134" s="101" t="s">
        <v>61</v>
      </c>
      <c r="K134" s="101">
        <v>-1.53289231304395</v>
      </c>
      <c r="L134" s="101">
        <v>1.4233139164918975</v>
      </c>
      <c r="M134" s="101">
        <v>-0.3642850665784087</v>
      </c>
      <c r="N134" s="101">
        <v>-0.12668224813280435</v>
      </c>
      <c r="O134" s="101">
        <v>-0.06133183163435791</v>
      </c>
      <c r="P134" s="101">
        <v>0.04082114508717174</v>
      </c>
      <c r="Q134" s="101">
        <v>-0.007585399169154351</v>
      </c>
      <c r="R134" s="101">
        <v>-0.0019472131408064897</v>
      </c>
      <c r="S134" s="101">
        <v>-0.0007834855097160618</v>
      </c>
      <c r="T134" s="101">
        <v>0.0005974385843716982</v>
      </c>
      <c r="U134" s="101">
        <v>-0.00016938752427871255</v>
      </c>
      <c r="V134" s="101">
        <v>-7.186525064667628E-05</v>
      </c>
      <c r="W134" s="101">
        <v>-4.8114722301017324E-05</v>
      </c>
      <c r="X134" s="101">
        <v>67.5</v>
      </c>
    </row>
    <row r="135" s="101" customFormat="1" ht="12.75" hidden="1">
      <c r="A135" s="101" t="s">
        <v>134</v>
      </c>
    </row>
    <row r="136" spans="1:24" s="101" customFormat="1" ht="12.75" hidden="1">
      <c r="A136" s="101">
        <v>1539</v>
      </c>
      <c r="B136" s="101">
        <v>136.18</v>
      </c>
      <c r="C136" s="101">
        <v>161.48</v>
      </c>
      <c r="D136" s="101">
        <v>9.636777215930447</v>
      </c>
      <c r="E136" s="101">
        <v>9.979439702985015</v>
      </c>
      <c r="F136" s="101">
        <v>33.48911918964212</v>
      </c>
      <c r="G136" s="101" t="s">
        <v>59</v>
      </c>
      <c r="H136" s="101">
        <v>14.077533411193414</v>
      </c>
      <c r="I136" s="101">
        <v>82.75753341119342</v>
      </c>
      <c r="J136" s="101" t="s">
        <v>73</v>
      </c>
      <c r="K136" s="101">
        <v>3.072963548298082</v>
      </c>
      <c r="M136" s="101" t="s">
        <v>68</v>
      </c>
      <c r="N136" s="101">
        <v>2.1202930031255676</v>
      </c>
      <c r="X136" s="101">
        <v>67.5</v>
      </c>
    </row>
    <row r="137" spans="1:24" s="101" customFormat="1" ht="12.75" hidden="1">
      <c r="A137" s="101">
        <v>3372</v>
      </c>
      <c r="B137" s="101">
        <v>160.6999969482422</v>
      </c>
      <c r="C137" s="101">
        <v>156.8000030517578</v>
      </c>
      <c r="D137" s="101">
        <v>8.67915153503418</v>
      </c>
      <c r="E137" s="101">
        <v>9.325337409973145</v>
      </c>
      <c r="F137" s="101">
        <v>36.44809520247597</v>
      </c>
      <c r="G137" s="101" t="s">
        <v>56</v>
      </c>
      <c r="H137" s="101">
        <v>6.910619105036716</v>
      </c>
      <c r="I137" s="101">
        <v>100.1106160532789</v>
      </c>
      <c r="J137" s="101" t="s">
        <v>62</v>
      </c>
      <c r="K137" s="101">
        <v>1.3169152505656991</v>
      </c>
      <c r="L137" s="101">
        <v>1.1101054871120604</v>
      </c>
      <c r="M137" s="101">
        <v>0.3117622606937832</v>
      </c>
      <c r="N137" s="101">
        <v>0.07289037546635546</v>
      </c>
      <c r="O137" s="101">
        <v>0.05288962717713153</v>
      </c>
      <c r="P137" s="101">
        <v>0.03184525817630662</v>
      </c>
      <c r="Q137" s="101">
        <v>0.006438028104452463</v>
      </c>
      <c r="R137" s="101">
        <v>0.0011219644202991094</v>
      </c>
      <c r="S137" s="101">
        <v>0.0006938714990323255</v>
      </c>
      <c r="T137" s="101">
        <v>0.00046855729371446614</v>
      </c>
      <c r="U137" s="101">
        <v>0.0001408280843662995</v>
      </c>
      <c r="V137" s="101">
        <v>4.161868288133161E-05</v>
      </c>
      <c r="W137" s="101">
        <v>4.325724055772516E-05</v>
      </c>
      <c r="X137" s="101">
        <v>67.5</v>
      </c>
    </row>
    <row r="138" spans="1:24" s="101" customFormat="1" ht="12.75" hidden="1">
      <c r="A138" s="101">
        <v>3371</v>
      </c>
      <c r="B138" s="101">
        <v>114.18000030517578</v>
      </c>
      <c r="C138" s="101">
        <v>126.68000030517578</v>
      </c>
      <c r="D138" s="101">
        <v>8.69360637664795</v>
      </c>
      <c r="E138" s="101">
        <v>9.152362823486328</v>
      </c>
      <c r="F138" s="101">
        <v>25.692172032847736</v>
      </c>
      <c r="G138" s="101" t="s">
        <v>57</v>
      </c>
      <c r="H138" s="101">
        <v>23.632911865114167</v>
      </c>
      <c r="I138" s="101">
        <v>70.31291217028995</v>
      </c>
      <c r="J138" s="101" t="s">
        <v>60</v>
      </c>
      <c r="K138" s="101">
        <v>-0.37243718747160703</v>
      </c>
      <c r="L138" s="101">
        <v>0.006041172638441692</v>
      </c>
      <c r="M138" s="101">
        <v>0.08476545093104784</v>
      </c>
      <c r="N138" s="101">
        <v>-0.0007541151068332025</v>
      </c>
      <c r="O138" s="101">
        <v>-0.015504289512111444</v>
      </c>
      <c r="P138" s="101">
        <v>0.0006912315751756676</v>
      </c>
      <c r="Q138" s="101">
        <v>0.0015872365622157814</v>
      </c>
      <c r="R138" s="101">
        <v>-6.059260012029668E-05</v>
      </c>
      <c r="S138" s="101">
        <v>-0.00024770326796271706</v>
      </c>
      <c r="T138" s="101">
        <v>4.9221145653198414E-05</v>
      </c>
      <c r="U138" s="101">
        <v>2.3751164283073978E-05</v>
      </c>
      <c r="V138" s="101">
        <v>-4.78402790425214E-06</v>
      </c>
      <c r="W138" s="101">
        <v>-1.6769400697237182E-05</v>
      </c>
      <c r="X138" s="101">
        <v>67.5</v>
      </c>
    </row>
    <row r="139" spans="1:24" s="101" customFormat="1" ht="12.75" hidden="1">
      <c r="A139" s="101">
        <v>3370</v>
      </c>
      <c r="B139" s="101">
        <v>183.4600067138672</v>
      </c>
      <c r="C139" s="101">
        <v>168.05999755859375</v>
      </c>
      <c r="D139" s="101">
        <v>8.680416107177734</v>
      </c>
      <c r="E139" s="101">
        <v>9.234051704406738</v>
      </c>
      <c r="F139" s="101">
        <v>32.73756923231399</v>
      </c>
      <c r="G139" s="101" t="s">
        <v>58</v>
      </c>
      <c r="H139" s="101">
        <v>-25.968214925458625</v>
      </c>
      <c r="I139" s="101">
        <v>89.99179178840856</v>
      </c>
      <c r="J139" s="101" t="s">
        <v>61</v>
      </c>
      <c r="K139" s="101">
        <v>-1.263153323457116</v>
      </c>
      <c r="L139" s="101">
        <v>1.1100890490178963</v>
      </c>
      <c r="M139" s="101">
        <v>-0.30001754202272</v>
      </c>
      <c r="N139" s="101">
        <v>-0.07288647436961071</v>
      </c>
      <c r="O139" s="101">
        <v>-0.05056609209401693</v>
      </c>
      <c r="P139" s="101">
        <v>0.03183775537353574</v>
      </c>
      <c r="Q139" s="101">
        <v>-0.006239301721289427</v>
      </c>
      <c r="R139" s="101">
        <v>-0.0011203270492261526</v>
      </c>
      <c r="S139" s="101">
        <v>-0.0006481517941115005</v>
      </c>
      <c r="T139" s="101">
        <v>0.0004659648230431253</v>
      </c>
      <c r="U139" s="101">
        <v>-0.00013881077602794387</v>
      </c>
      <c r="V139" s="101">
        <v>-4.1342808827995484E-05</v>
      </c>
      <c r="W139" s="101">
        <v>-3.987450389565246E-05</v>
      </c>
      <c r="X139" s="101">
        <v>67.5</v>
      </c>
    </row>
    <row r="140" s="101" customFormat="1" ht="12.75" hidden="1">
      <c r="A140" s="101" t="s">
        <v>140</v>
      </c>
    </row>
    <row r="141" spans="1:24" s="101" customFormat="1" ht="12.75" hidden="1">
      <c r="A141" s="101">
        <v>1539</v>
      </c>
      <c r="B141" s="101">
        <v>154.88</v>
      </c>
      <c r="C141" s="101">
        <v>171.08</v>
      </c>
      <c r="D141" s="101">
        <v>9.433738937052818</v>
      </c>
      <c r="E141" s="101">
        <v>9.546383805568125</v>
      </c>
      <c r="F141" s="101">
        <v>34.86862563674447</v>
      </c>
      <c r="G141" s="101" t="s">
        <v>59</v>
      </c>
      <c r="H141" s="101">
        <v>0.7101810099350132</v>
      </c>
      <c r="I141" s="101">
        <v>88.09018100993501</v>
      </c>
      <c r="J141" s="101" t="s">
        <v>73</v>
      </c>
      <c r="K141" s="101">
        <v>0.7942900869664877</v>
      </c>
      <c r="M141" s="101" t="s">
        <v>68</v>
      </c>
      <c r="N141" s="101">
        <v>0.4278725769059908</v>
      </c>
      <c r="X141" s="101">
        <v>67.5</v>
      </c>
    </row>
    <row r="142" spans="1:24" s="101" customFormat="1" ht="12.75" hidden="1">
      <c r="A142" s="101">
        <v>3372</v>
      </c>
      <c r="B142" s="101">
        <v>143.4199981689453</v>
      </c>
      <c r="C142" s="101">
        <v>139.1199951171875</v>
      </c>
      <c r="D142" s="101">
        <v>8.843415260314941</v>
      </c>
      <c r="E142" s="101">
        <v>9.337334632873535</v>
      </c>
      <c r="F142" s="101">
        <v>34.572938636789836</v>
      </c>
      <c r="G142" s="101" t="s">
        <v>56</v>
      </c>
      <c r="H142" s="101">
        <v>17.20878382252289</v>
      </c>
      <c r="I142" s="101">
        <v>93.1287819914682</v>
      </c>
      <c r="J142" s="101" t="s">
        <v>62</v>
      </c>
      <c r="K142" s="101">
        <v>0.8584256838967377</v>
      </c>
      <c r="L142" s="101">
        <v>0.04098229459971406</v>
      </c>
      <c r="M142" s="101">
        <v>0.20322120223787465</v>
      </c>
      <c r="N142" s="101">
        <v>0.11491779822781667</v>
      </c>
      <c r="O142" s="101">
        <v>0.03447585548925235</v>
      </c>
      <c r="P142" s="101">
        <v>0.0011757994296945934</v>
      </c>
      <c r="Q142" s="101">
        <v>0.004196635555602442</v>
      </c>
      <c r="R142" s="101">
        <v>0.0017689105555377801</v>
      </c>
      <c r="S142" s="101">
        <v>0.0004523201513085138</v>
      </c>
      <c r="T142" s="101">
        <v>1.733337951595536E-05</v>
      </c>
      <c r="U142" s="101">
        <v>9.179082837463214E-05</v>
      </c>
      <c r="V142" s="101">
        <v>6.563869611219741E-05</v>
      </c>
      <c r="W142" s="101">
        <v>2.8199243996018447E-05</v>
      </c>
      <c r="X142" s="101">
        <v>67.5</v>
      </c>
    </row>
    <row r="143" spans="1:24" s="101" customFormat="1" ht="12.75" hidden="1">
      <c r="A143" s="101">
        <v>3371</v>
      </c>
      <c r="B143" s="101">
        <v>118.37999725341797</v>
      </c>
      <c r="C143" s="101">
        <v>146.3800048828125</v>
      </c>
      <c r="D143" s="101">
        <v>8.576227188110352</v>
      </c>
      <c r="E143" s="101">
        <v>8.978503227233887</v>
      </c>
      <c r="F143" s="101">
        <v>23.00282851371357</v>
      </c>
      <c r="G143" s="101" t="s">
        <v>57</v>
      </c>
      <c r="H143" s="101">
        <v>12.945742937192868</v>
      </c>
      <c r="I143" s="101">
        <v>63.82574019061084</v>
      </c>
      <c r="J143" s="101" t="s">
        <v>60</v>
      </c>
      <c r="K143" s="101">
        <v>-0.4733945630652104</v>
      </c>
      <c r="L143" s="101">
        <v>-0.00022160256855733324</v>
      </c>
      <c r="M143" s="101">
        <v>0.11013605108535719</v>
      </c>
      <c r="N143" s="101">
        <v>-0.0011884827432540658</v>
      </c>
      <c r="O143" s="101">
        <v>-0.01932142996577467</v>
      </c>
      <c r="P143" s="101">
        <v>-2.5352947363255888E-05</v>
      </c>
      <c r="Q143" s="101">
        <v>0.0021809821470388496</v>
      </c>
      <c r="R143" s="101">
        <v>-9.554750190345142E-05</v>
      </c>
      <c r="S143" s="101">
        <v>-0.0002781878090704585</v>
      </c>
      <c r="T143" s="101">
        <v>-1.8092950652463659E-06</v>
      </c>
      <c r="U143" s="101">
        <v>4.131999169966455E-05</v>
      </c>
      <c r="V143" s="101">
        <v>-7.544176859888024E-06</v>
      </c>
      <c r="W143" s="101">
        <v>-1.807229482485477E-05</v>
      </c>
      <c r="X143" s="101">
        <v>67.5</v>
      </c>
    </row>
    <row r="144" spans="1:24" s="101" customFormat="1" ht="12.75" hidden="1">
      <c r="A144" s="101">
        <v>3370</v>
      </c>
      <c r="B144" s="101">
        <v>153.5399932861328</v>
      </c>
      <c r="C144" s="101">
        <v>157.83999633789062</v>
      </c>
      <c r="D144" s="101">
        <v>8.530379295349121</v>
      </c>
      <c r="E144" s="101">
        <v>9.27284049987793</v>
      </c>
      <c r="F144" s="101">
        <v>30.276010370883494</v>
      </c>
      <c r="G144" s="101" t="s">
        <v>58</v>
      </c>
      <c r="H144" s="101">
        <v>-1.457124575448347</v>
      </c>
      <c r="I144" s="101">
        <v>84.58286871068447</v>
      </c>
      <c r="J144" s="101" t="s">
        <v>61</v>
      </c>
      <c r="K144" s="101">
        <v>-0.7160951350441366</v>
      </c>
      <c r="L144" s="101">
        <v>-0.04098169546223485</v>
      </c>
      <c r="M144" s="101">
        <v>-0.17078907251440514</v>
      </c>
      <c r="N144" s="101">
        <v>-0.11491165240435006</v>
      </c>
      <c r="O144" s="101">
        <v>-0.028552879991228127</v>
      </c>
      <c r="P144" s="101">
        <v>-0.0011755260639093152</v>
      </c>
      <c r="Q144" s="101">
        <v>-0.003585396332463739</v>
      </c>
      <c r="R144" s="101">
        <v>-0.001766328176860967</v>
      </c>
      <c r="S144" s="101">
        <v>-0.0003566581867339301</v>
      </c>
      <c r="T144" s="101">
        <v>-1.7238691853241533E-05</v>
      </c>
      <c r="U144" s="101">
        <v>-8.196471472311011E-05</v>
      </c>
      <c r="V144" s="101">
        <v>-6.520371019210585E-05</v>
      </c>
      <c r="W144" s="101">
        <v>-2.164692869001305E-05</v>
      </c>
      <c r="X144" s="101">
        <v>67.5</v>
      </c>
    </row>
    <row r="145" s="101" customFormat="1" ht="12.75" hidden="1">
      <c r="A145" s="101" t="s">
        <v>146</v>
      </c>
    </row>
    <row r="146" spans="1:24" s="101" customFormat="1" ht="12.75" hidden="1">
      <c r="A146" s="101">
        <v>1539</v>
      </c>
      <c r="B146" s="101">
        <v>126.96</v>
      </c>
      <c r="C146" s="101">
        <v>160.56</v>
      </c>
      <c r="D146" s="101">
        <v>9.782316525014046</v>
      </c>
      <c r="E146" s="101">
        <v>9.812756779300697</v>
      </c>
      <c r="F146" s="101">
        <v>30.31102570944757</v>
      </c>
      <c r="G146" s="101" t="s">
        <v>59</v>
      </c>
      <c r="H146" s="101">
        <v>14.300928991339802</v>
      </c>
      <c r="I146" s="101">
        <v>73.7609289913398</v>
      </c>
      <c r="J146" s="101" t="s">
        <v>73</v>
      </c>
      <c r="K146" s="101">
        <v>1.4261200146047766</v>
      </c>
      <c r="M146" s="101" t="s">
        <v>68</v>
      </c>
      <c r="N146" s="101">
        <v>0.8442096203547925</v>
      </c>
      <c r="X146" s="101">
        <v>67.5</v>
      </c>
    </row>
    <row r="147" spans="1:24" s="101" customFormat="1" ht="12.75" hidden="1">
      <c r="A147" s="101">
        <v>3372</v>
      </c>
      <c r="B147" s="101">
        <v>137.94000244140625</v>
      </c>
      <c r="C147" s="101">
        <v>140.0399932861328</v>
      </c>
      <c r="D147" s="101">
        <v>8.930213928222656</v>
      </c>
      <c r="E147" s="101">
        <v>9.442422866821289</v>
      </c>
      <c r="F147" s="101">
        <v>32.082486449380816</v>
      </c>
      <c r="G147" s="101" t="s">
        <v>56</v>
      </c>
      <c r="H147" s="101">
        <v>15.120609941332447</v>
      </c>
      <c r="I147" s="101">
        <v>85.5606123827387</v>
      </c>
      <c r="J147" s="101" t="s">
        <v>62</v>
      </c>
      <c r="K147" s="101">
        <v>1.0649826674743625</v>
      </c>
      <c r="L147" s="101">
        <v>0.46211533826001544</v>
      </c>
      <c r="M147" s="101">
        <v>0.25212007489685856</v>
      </c>
      <c r="N147" s="101">
        <v>0.11305381830406216</v>
      </c>
      <c r="O147" s="101">
        <v>0.04277159329705441</v>
      </c>
      <c r="P147" s="101">
        <v>0.013256434460936503</v>
      </c>
      <c r="Q147" s="101">
        <v>0.0052064197332380435</v>
      </c>
      <c r="R147" s="101">
        <v>0.00174022029495328</v>
      </c>
      <c r="S147" s="101">
        <v>0.0005611599911114961</v>
      </c>
      <c r="T147" s="101">
        <v>0.00019504303485231022</v>
      </c>
      <c r="U147" s="101">
        <v>0.00011389722401173836</v>
      </c>
      <c r="V147" s="101">
        <v>6.457445316078193E-05</v>
      </c>
      <c r="W147" s="101">
        <v>3.49859400458772E-05</v>
      </c>
      <c r="X147" s="101">
        <v>67.5</v>
      </c>
    </row>
    <row r="148" spans="1:24" s="101" customFormat="1" ht="12.75" hidden="1">
      <c r="A148" s="101">
        <v>3371</v>
      </c>
      <c r="B148" s="101">
        <v>121.86000061035156</v>
      </c>
      <c r="C148" s="101">
        <v>130.86000061035156</v>
      </c>
      <c r="D148" s="101">
        <v>8.613114356994629</v>
      </c>
      <c r="E148" s="101">
        <v>8.947513580322266</v>
      </c>
      <c r="F148" s="101">
        <v>24.008344733045426</v>
      </c>
      <c r="G148" s="101" t="s">
        <v>57</v>
      </c>
      <c r="H148" s="101">
        <v>11.980143013638212</v>
      </c>
      <c r="I148" s="101">
        <v>66.34014362398977</v>
      </c>
      <c r="J148" s="101" t="s">
        <v>60</v>
      </c>
      <c r="K148" s="101">
        <v>0.08513312176098023</v>
      </c>
      <c r="L148" s="101">
        <v>0.002515926535371017</v>
      </c>
      <c r="M148" s="101">
        <v>-0.023008719753861172</v>
      </c>
      <c r="N148" s="101">
        <v>-0.0011690948850023209</v>
      </c>
      <c r="O148" s="101">
        <v>0.0029589197303609305</v>
      </c>
      <c r="P148" s="101">
        <v>0.0002877751174533563</v>
      </c>
      <c r="Q148" s="101">
        <v>-0.0006109989479215922</v>
      </c>
      <c r="R148" s="101">
        <v>-9.396539417792202E-05</v>
      </c>
      <c r="S148" s="101">
        <v>9.622179464120057E-07</v>
      </c>
      <c r="T148" s="101">
        <v>2.048291939180017E-05</v>
      </c>
      <c r="U148" s="101">
        <v>-2.2309067026437717E-05</v>
      </c>
      <c r="V148" s="101">
        <v>-7.413952543290552E-06</v>
      </c>
      <c r="W148" s="101">
        <v>-1.0971256290014393E-06</v>
      </c>
      <c r="X148" s="101">
        <v>67.5</v>
      </c>
    </row>
    <row r="149" spans="1:24" s="101" customFormat="1" ht="12.75" hidden="1">
      <c r="A149" s="101">
        <v>3370</v>
      </c>
      <c r="B149" s="101">
        <v>159.74000549316406</v>
      </c>
      <c r="C149" s="101">
        <v>160.83999633789062</v>
      </c>
      <c r="D149" s="101">
        <v>8.51611614227295</v>
      </c>
      <c r="E149" s="101">
        <v>9.142057418823242</v>
      </c>
      <c r="F149" s="101">
        <v>28.497752781539408</v>
      </c>
      <c r="G149" s="101" t="s">
        <v>58</v>
      </c>
      <c r="H149" s="101">
        <v>-12.47101101279462</v>
      </c>
      <c r="I149" s="101">
        <v>79.76899448036944</v>
      </c>
      <c r="J149" s="101" t="s">
        <v>61</v>
      </c>
      <c r="K149" s="101">
        <v>-1.0615745068529288</v>
      </c>
      <c r="L149" s="101">
        <v>0.46210848939273674</v>
      </c>
      <c r="M149" s="101">
        <v>-0.25106798079660786</v>
      </c>
      <c r="N149" s="101">
        <v>-0.11304777330968427</v>
      </c>
      <c r="O149" s="101">
        <v>-0.04266912217515039</v>
      </c>
      <c r="P149" s="101">
        <v>0.013253310533556497</v>
      </c>
      <c r="Q149" s="101">
        <v>-0.005170443571328209</v>
      </c>
      <c r="R149" s="101">
        <v>-0.0017376815530079925</v>
      </c>
      <c r="S149" s="101">
        <v>-0.0005611591661559828</v>
      </c>
      <c r="T149" s="101">
        <v>0.00019396452113102673</v>
      </c>
      <c r="U149" s="101">
        <v>-0.00011169101649635936</v>
      </c>
      <c r="V149" s="101">
        <v>-6.414743415523224E-05</v>
      </c>
      <c r="W149" s="101">
        <v>-3.496873340926008E-05</v>
      </c>
      <c r="X149" s="101">
        <v>67.5</v>
      </c>
    </row>
    <row r="150" s="101" customFormat="1" ht="12.75" hidden="1">
      <c r="A150" s="101" t="s">
        <v>152</v>
      </c>
    </row>
    <row r="151" spans="1:24" s="101" customFormat="1" ht="12.75" hidden="1">
      <c r="A151" s="101">
        <v>1539</v>
      </c>
      <c r="B151" s="101">
        <v>157.1</v>
      </c>
      <c r="C151" s="101">
        <v>176.2</v>
      </c>
      <c r="D151" s="101">
        <v>9.188431764889348</v>
      </c>
      <c r="E151" s="101">
        <v>9.466669513965645</v>
      </c>
      <c r="F151" s="101">
        <v>34.50511377876069</v>
      </c>
      <c r="G151" s="101" t="s">
        <v>59</v>
      </c>
      <c r="H151" s="101">
        <v>-0.09257822528510928</v>
      </c>
      <c r="I151" s="101">
        <v>89.50742177471489</v>
      </c>
      <c r="J151" s="101" t="s">
        <v>73</v>
      </c>
      <c r="K151" s="101">
        <v>2.9613924474143656</v>
      </c>
      <c r="M151" s="101" t="s">
        <v>68</v>
      </c>
      <c r="N151" s="101">
        <v>1.5322689066882376</v>
      </c>
      <c r="X151" s="101">
        <v>67.5</v>
      </c>
    </row>
    <row r="152" spans="1:24" s="101" customFormat="1" ht="12.75" hidden="1">
      <c r="A152" s="101">
        <v>3372</v>
      </c>
      <c r="B152" s="101">
        <v>138.74000549316406</v>
      </c>
      <c r="C152" s="101">
        <v>120.13999938964844</v>
      </c>
      <c r="D152" s="101">
        <v>8.958209991455078</v>
      </c>
      <c r="E152" s="101">
        <v>9.46070384979248</v>
      </c>
      <c r="F152" s="101">
        <v>34.74779298691651</v>
      </c>
      <c r="G152" s="101" t="s">
        <v>56</v>
      </c>
      <c r="H152" s="101">
        <v>21.142194982543458</v>
      </c>
      <c r="I152" s="101">
        <v>92.38220047570752</v>
      </c>
      <c r="J152" s="101" t="s">
        <v>62</v>
      </c>
      <c r="K152" s="101">
        <v>1.6722871052701165</v>
      </c>
      <c r="L152" s="101">
        <v>0.056247807697017566</v>
      </c>
      <c r="M152" s="101">
        <v>0.3958912683438754</v>
      </c>
      <c r="N152" s="101">
        <v>0.019324517994262796</v>
      </c>
      <c r="O152" s="101">
        <v>0.06716246622288205</v>
      </c>
      <c r="P152" s="101">
        <v>0.001613750131699155</v>
      </c>
      <c r="Q152" s="101">
        <v>0.008175211413909035</v>
      </c>
      <c r="R152" s="101">
        <v>0.00029737525910077497</v>
      </c>
      <c r="S152" s="101">
        <v>0.0008811883774126241</v>
      </c>
      <c r="T152" s="101">
        <v>2.375756750018786E-05</v>
      </c>
      <c r="U152" s="101">
        <v>0.00017881040922473846</v>
      </c>
      <c r="V152" s="101">
        <v>1.1039433408113366E-05</v>
      </c>
      <c r="W152" s="101">
        <v>5.495054510303935E-05</v>
      </c>
      <c r="X152" s="101">
        <v>67.5</v>
      </c>
    </row>
    <row r="153" spans="1:24" s="101" customFormat="1" ht="12.75" hidden="1">
      <c r="A153" s="101">
        <v>3371</v>
      </c>
      <c r="B153" s="101">
        <v>132.13999938964844</v>
      </c>
      <c r="C153" s="101">
        <v>127.44000244140625</v>
      </c>
      <c r="D153" s="101">
        <v>8.786389350891113</v>
      </c>
      <c r="E153" s="101">
        <v>9.104310989379883</v>
      </c>
      <c r="F153" s="101">
        <v>22.444380024024888</v>
      </c>
      <c r="G153" s="101" t="s">
        <v>57</v>
      </c>
      <c r="H153" s="101">
        <v>-3.8182204734503102</v>
      </c>
      <c r="I153" s="101">
        <v>60.82177891619813</v>
      </c>
      <c r="J153" s="101" t="s">
        <v>60</v>
      </c>
      <c r="K153" s="101">
        <v>0.1368130973967637</v>
      </c>
      <c r="L153" s="101">
        <v>-0.00030564795770607973</v>
      </c>
      <c r="M153" s="101">
        <v>-0.036871079221554706</v>
      </c>
      <c r="N153" s="101">
        <v>0.00020021328028062873</v>
      </c>
      <c r="O153" s="101">
        <v>0.004772392665791946</v>
      </c>
      <c r="P153" s="101">
        <v>-3.494788497883678E-05</v>
      </c>
      <c r="Q153" s="101">
        <v>-0.0009747327800646454</v>
      </c>
      <c r="R153" s="101">
        <v>1.609932279277205E-05</v>
      </c>
      <c r="S153" s="101">
        <v>3.114228213004094E-06</v>
      </c>
      <c r="T153" s="101">
        <v>-2.49362208809318E-06</v>
      </c>
      <c r="U153" s="101">
        <v>-3.532402978892557E-05</v>
      </c>
      <c r="V153" s="101">
        <v>1.269337654927337E-06</v>
      </c>
      <c r="W153" s="101">
        <v>-1.6345511877468858E-06</v>
      </c>
      <c r="X153" s="101">
        <v>67.5</v>
      </c>
    </row>
    <row r="154" spans="1:24" s="101" customFormat="1" ht="12.75" hidden="1">
      <c r="A154" s="101">
        <v>3370</v>
      </c>
      <c r="B154" s="101">
        <v>176.13999938964844</v>
      </c>
      <c r="C154" s="101">
        <v>155.74000549316406</v>
      </c>
      <c r="D154" s="101">
        <v>8.664299011230469</v>
      </c>
      <c r="E154" s="101">
        <v>9.310108184814453</v>
      </c>
      <c r="F154" s="101">
        <v>31.40522508554932</v>
      </c>
      <c r="G154" s="101" t="s">
        <v>58</v>
      </c>
      <c r="H154" s="101">
        <v>-22.176612688426232</v>
      </c>
      <c r="I154" s="101">
        <v>86.4633867012222</v>
      </c>
      <c r="J154" s="101" t="s">
        <v>61</v>
      </c>
      <c r="K154" s="101">
        <v>-1.666681234919686</v>
      </c>
      <c r="L154" s="101">
        <v>-0.056246977252529924</v>
      </c>
      <c r="M154" s="101">
        <v>-0.39417054667739976</v>
      </c>
      <c r="N154" s="101">
        <v>0.019323480803234854</v>
      </c>
      <c r="O154" s="101">
        <v>-0.06699269465683007</v>
      </c>
      <c r="P154" s="101">
        <v>-0.0016133716660752867</v>
      </c>
      <c r="Q154" s="101">
        <v>-0.008116894582879342</v>
      </c>
      <c r="R154" s="101">
        <v>0.00029693914617454396</v>
      </c>
      <c r="S154" s="101">
        <v>-0.0008811828743624848</v>
      </c>
      <c r="T154" s="101">
        <v>-2.3626338319929228E-05</v>
      </c>
      <c r="U154" s="101">
        <v>-0.0001752865521555762</v>
      </c>
      <c r="V154" s="101">
        <v>1.0966215021143487E-05</v>
      </c>
      <c r="W154" s="101">
        <v>-5.4926229158169934E-05</v>
      </c>
      <c r="X154" s="101">
        <v>67.5</v>
      </c>
    </row>
    <row r="155" spans="1:14" s="101" customFormat="1" ht="12.75">
      <c r="A155" s="101" t="s">
        <v>158</v>
      </c>
      <c r="E155" s="99" t="s">
        <v>106</v>
      </c>
      <c r="F155" s="102">
        <f>MIN(F126:F154)</f>
        <v>22.444380024024888</v>
      </c>
      <c r="G155" s="102"/>
      <c r="H155" s="102"/>
      <c r="I155" s="115"/>
      <c r="J155" s="115" t="s">
        <v>116</v>
      </c>
      <c r="K155" s="102">
        <f>AVERAGE(K153,K148,K143,K138,K133,K128)</f>
        <v>-0.26110193350312483</v>
      </c>
      <c r="L155" s="102">
        <f>AVERAGE(L153,L148,L143,L138,L133,L128)</f>
        <v>0.0036517375216050976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39.24357339788111</v>
      </c>
      <c r="G156" s="102"/>
      <c r="H156" s="102"/>
      <c r="I156" s="115"/>
      <c r="J156" s="115" t="s">
        <v>117</v>
      </c>
      <c r="K156" s="102">
        <f>AVERAGE(K154,K149,K144,K139,K134,K129)</f>
        <v>-1.2070111290316783</v>
      </c>
      <c r="L156" s="102">
        <f>AVERAGE(L154,L149,L144,L139,L134,L129)</f>
        <v>0.6709013827211882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0.16318870843945302</v>
      </c>
      <c r="L157" s="102">
        <f>ABS(L155/$H$33)</f>
        <v>0.010143715337791938</v>
      </c>
      <c r="M157" s="115" t="s">
        <v>111</v>
      </c>
      <c r="N157" s="102">
        <f>K157+L157+L158+K158</f>
        <v>1.2784475658368957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0.6858017778589082</v>
      </c>
      <c r="L158" s="102">
        <f>ABS(L156/$H$34)</f>
        <v>0.41931336420074256</v>
      </c>
      <c r="M158" s="102"/>
      <c r="N158" s="102"/>
    </row>
    <row r="159" s="101" customFormat="1" ht="12.75"/>
    <row r="160" s="101" customFormat="1" ht="12.75" hidden="1">
      <c r="A160" s="101" t="s">
        <v>123</v>
      </c>
    </row>
    <row r="161" spans="1:24" s="101" customFormat="1" ht="12.75" hidden="1">
      <c r="A161" s="101">
        <v>1539</v>
      </c>
      <c r="B161" s="101">
        <v>139.06</v>
      </c>
      <c r="C161" s="101">
        <v>170.96</v>
      </c>
      <c r="D161" s="101">
        <v>9.592977374405994</v>
      </c>
      <c r="E161" s="101">
        <v>9.639202607443524</v>
      </c>
      <c r="F161" s="101">
        <v>26.530961156845752</v>
      </c>
      <c r="G161" s="101" t="s">
        <v>59</v>
      </c>
      <c r="H161" s="101">
        <v>-5.689992277877977</v>
      </c>
      <c r="I161" s="101">
        <v>65.87000772212203</v>
      </c>
      <c r="J161" s="101" t="s">
        <v>73</v>
      </c>
      <c r="K161" s="101">
        <v>2.619739320790736</v>
      </c>
      <c r="M161" s="101" t="s">
        <v>68</v>
      </c>
      <c r="N161" s="101">
        <v>1.8637264720740057</v>
      </c>
      <c r="X161" s="101">
        <v>67.5</v>
      </c>
    </row>
    <row r="162" spans="1:24" s="101" customFormat="1" ht="12.75" hidden="1">
      <c r="A162" s="101">
        <v>3372</v>
      </c>
      <c r="B162" s="101">
        <v>165.66000366210938</v>
      </c>
      <c r="C162" s="101">
        <v>160.16000366210938</v>
      </c>
      <c r="D162" s="101">
        <v>8.716477394104004</v>
      </c>
      <c r="E162" s="101">
        <v>9.296241760253906</v>
      </c>
      <c r="F162" s="101">
        <v>38.7013841701472</v>
      </c>
      <c r="G162" s="101" t="s">
        <v>56</v>
      </c>
      <c r="H162" s="101">
        <v>7.706460977412192</v>
      </c>
      <c r="I162" s="101">
        <v>105.86646463952157</v>
      </c>
      <c r="J162" s="101" t="s">
        <v>62</v>
      </c>
      <c r="K162" s="101">
        <v>1.1768435597516131</v>
      </c>
      <c r="L162" s="101">
        <v>1.0642701375025787</v>
      </c>
      <c r="M162" s="101">
        <v>0.27860171565646513</v>
      </c>
      <c r="N162" s="101">
        <v>0.14589013832645442</v>
      </c>
      <c r="O162" s="101">
        <v>0.04726433798136481</v>
      </c>
      <c r="P162" s="101">
        <v>0.030530536637623822</v>
      </c>
      <c r="Q162" s="101">
        <v>0.00575307587056166</v>
      </c>
      <c r="R162" s="101">
        <v>0.00224563401864524</v>
      </c>
      <c r="S162" s="101">
        <v>0.000620070895407677</v>
      </c>
      <c r="T162" s="101">
        <v>0.00044924686582171265</v>
      </c>
      <c r="U162" s="101">
        <v>0.0001258371340463014</v>
      </c>
      <c r="V162" s="101">
        <v>8.335014821177772E-05</v>
      </c>
      <c r="W162" s="101">
        <v>3.86688761792699E-05</v>
      </c>
      <c r="X162" s="101">
        <v>67.5</v>
      </c>
    </row>
    <row r="163" spans="1:24" s="101" customFormat="1" ht="12.75" hidden="1">
      <c r="A163" s="101">
        <v>3370</v>
      </c>
      <c r="B163" s="101">
        <v>171.63999938964844</v>
      </c>
      <c r="C163" s="101">
        <v>179.5399932861328</v>
      </c>
      <c r="D163" s="101">
        <v>8.770941734313965</v>
      </c>
      <c r="E163" s="101">
        <v>9.17612075805664</v>
      </c>
      <c r="F163" s="101">
        <v>37.248428051483096</v>
      </c>
      <c r="G163" s="101" t="s">
        <v>57</v>
      </c>
      <c r="H163" s="101">
        <v>-2.85536810592194</v>
      </c>
      <c r="I163" s="101">
        <v>101.2846312837265</v>
      </c>
      <c r="J163" s="101" t="s">
        <v>60</v>
      </c>
      <c r="K163" s="101">
        <v>-0.10446530762838911</v>
      </c>
      <c r="L163" s="101">
        <v>-0.005789519865529969</v>
      </c>
      <c r="M163" s="101">
        <v>0.02788335893262085</v>
      </c>
      <c r="N163" s="101">
        <v>-0.0015086136464707238</v>
      </c>
      <c r="O163" s="101">
        <v>-0.003687265240638015</v>
      </c>
      <c r="P163" s="101">
        <v>-0.0006625311033777112</v>
      </c>
      <c r="Q163" s="101">
        <v>0.0007258228005159381</v>
      </c>
      <c r="R163" s="101">
        <v>-0.00012131176261026684</v>
      </c>
      <c r="S163" s="101">
        <v>-6.5205449962982105E-06</v>
      </c>
      <c r="T163" s="101">
        <v>-4.718555490977625E-05</v>
      </c>
      <c r="U163" s="101">
        <v>2.5731055609312604E-05</v>
      </c>
      <c r="V163" s="101">
        <v>-9.573069236708265E-06</v>
      </c>
      <c r="W163" s="101">
        <v>8.754656811497105E-07</v>
      </c>
      <c r="X163" s="101">
        <v>67.5</v>
      </c>
    </row>
    <row r="164" spans="1:24" s="101" customFormat="1" ht="12.75" hidden="1">
      <c r="A164" s="101">
        <v>3371</v>
      </c>
      <c r="B164" s="101">
        <v>104.5199966430664</v>
      </c>
      <c r="C164" s="101">
        <v>129.02000427246094</v>
      </c>
      <c r="D164" s="101">
        <v>8.98613166809082</v>
      </c>
      <c r="E164" s="101">
        <v>9.39775562286377</v>
      </c>
      <c r="F164" s="101">
        <v>28.41110519801793</v>
      </c>
      <c r="G164" s="101" t="s">
        <v>58</v>
      </c>
      <c r="H164" s="101">
        <v>38.172277680924964</v>
      </c>
      <c r="I164" s="101">
        <v>75.19227432399137</v>
      </c>
      <c r="J164" s="101" t="s">
        <v>61</v>
      </c>
      <c r="K164" s="101">
        <v>1.1721978346810553</v>
      </c>
      <c r="L164" s="101">
        <v>-1.0642543901903738</v>
      </c>
      <c r="M164" s="101">
        <v>0.27720287563688883</v>
      </c>
      <c r="N164" s="101">
        <v>-0.14588233801861583</v>
      </c>
      <c r="O164" s="101">
        <v>0.04712028989577491</v>
      </c>
      <c r="P164" s="101">
        <v>-0.030523347128359753</v>
      </c>
      <c r="Q164" s="101">
        <v>0.00570710638017989</v>
      </c>
      <c r="R164" s="101">
        <v>-0.0022423549232780168</v>
      </c>
      <c r="S164" s="101">
        <v>0.00062003661006801</v>
      </c>
      <c r="T164" s="101">
        <v>-0.0004467619834525856</v>
      </c>
      <c r="U164" s="101">
        <v>0.00012317831417184316</v>
      </c>
      <c r="V164" s="101">
        <v>-8.279857216350112E-05</v>
      </c>
      <c r="W164" s="101">
        <v>3.865896461118477E-05</v>
      </c>
      <c r="X164" s="101">
        <v>67.5</v>
      </c>
    </row>
    <row r="165" s="101" customFormat="1" ht="12.75" hidden="1">
      <c r="A165" s="101" t="s">
        <v>129</v>
      </c>
    </row>
    <row r="166" spans="1:24" s="101" customFormat="1" ht="12.75" hidden="1">
      <c r="A166" s="101">
        <v>1539</v>
      </c>
      <c r="B166" s="101">
        <v>138.18</v>
      </c>
      <c r="C166" s="101">
        <v>175.38</v>
      </c>
      <c r="D166" s="101">
        <v>9.359853574803472</v>
      </c>
      <c r="E166" s="101">
        <v>9.55023052370845</v>
      </c>
      <c r="F166" s="101">
        <v>23.800124282268776</v>
      </c>
      <c r="G166" s="101" t="s">
        <v>59</v>
      </c>
      <c r="H166" s="101">
        <v>-10.12050092249595</v>
      </c>
      <c r="I166" s="101">
        <v>60.559499077504064</v>
      </c>
      <c r="J166" s="101" t="s">
        <v>73</v>
      </c>
      <c r="K166" s="101">
        <v>3.5354467272323933</v>
      </c>
      <c r="M166" s="101" t="s">
        <v>68</v>
      </c>
      <c r="N166" s="101">
        <v>2.649999778906346</v>
      </c>
      <c r="X166" s="101">
        <v>67.5</v>
      </c>
    </row>
    <row r="167" spans="1:24" s="101" customFormat="1" ht="12.75" hidden="1">
      <c r="A167" s="101">
        <v>3372</v>
      </c>
      <c r="B167" s="101">
        <v>165.74000549316406</v>
      </c>
      <c r="C167" s="101">
        <v>161.24000549316406</v>
      </c>
      <c r="D167" s="101">
        <v>8.655817031860352</v>
      </c>
      <c r="E167" s="101">
        <v>9.254140853881836</v>
      </c>
      <c r="F167" s="101">
        <v>39.24357339788111</v>
      </c>
      <c r="G167" s="101" t="s">
        <v>56</v>
      </c>
      <c r="H167" s="101">
        <v>9.862275035801403</v>
      </c>
      <c r="I167" s="101">
        <v>108.10228052896547</v>
      </c>
      <c r="J167" s="101" t="s">
        <v>62</v>
      </c>
      <c r="K167" s="101">
        <v>1.2446874402081505</v>
      </c>
      <c r="L167" s="101">
        <v>1.3702864323876696</v>
      </c>
      <c r="M167" s="101">
        <v>0.2946628255491326</v>
      </c>
      <c r="N167" s="101">
        <v>0.13267524569901878</v>
      </c>
      <c r="O167" s="101">
        <v>0.049988996188561584</v>
      </c>
      <c r="P167" s="101">
        <v>0.03930916630581985</v>
      </c>
      <c r="Q167" s="101">
        <v>0.006084755275818533</v>
      </c>
      <c r="R167" s="101">
        <v>0.0020422355111636456</v>
      </c>
      <c r="S167" s="101">
        <v>0.0006558077111956701</v>
      </c>
      <c r="T167" s="101">
        <v>0.00057841765305507</v>
      </c>
      <c r="U167" s="101">
        <v>0.00013309778162940667</v>
      </c>
      <c r="V167" s="101">
        <v>7.580514074238148E-05</v>
      </c>
      <c r="W167" s="101">
        <v>4.0895376311730035E-05</v>
      </c>
      <c r="X167" s="101">
        <v>67.5</v>
      </c>
    </row>
    <row r="168" spans="1:24" s="101" customFormat="1" ht="12.75" hidden="1">
      <c r="A168" s="101">
        <v>3370</v>
      </c>
      <c r="B168" s="101">
        <v>185.63999938964844</v>
      </c>
      <c r="C168" s="101">
        <v>181.33999633789062</v>
      </c>
      <c r="D168" s="101">
        <v>8.54743766784668</v>
      </c>
      <c r="E168" s="101">
        <v>8.970128059387207</v>
      </c>
      <c r="F168" s="101">
        <v>39.471177733223506</v>
      </c>
      <c r="G168" s="101" t="s">
        <v>57</v>
      </c>
      <c r="H168" s="101">
        <v>-7.940193040564424</v>
      </c>
      <c r="I168" s="101">
        <v>110.19980634908401</v>
      </c>
      <c r="J168" s="101" t="s">
        <v>60</v>
      </c>
      <c r="K168" s="101">
        <v>-0.07902638494160691</v>
      </c>
      <c r="L168" s="101">
        <v>-0.007454699656090821</v>
      </c>
      <c r="M168" s="101">
        <v>0.022049621725245654</v>
      </c>
      <c r="N168" s="101">
        <v>-0.0013718466774183989</v>
      </c>
      <c r="O168" s="101">
        <v>-0.002635263854267447</v>
      </c>
      <c r="P168" s="101">
        <v>-0.0008530483439561672</v>
      </c>
      <c r="Q168" s="101">
        <v>0.0006144068289172914</v>
      </c>
      <c r="R168" s="101">
        <v>-0.00011032591603656526</v>
      </c>
      <c r="S168" s="101">
        <v>9.719652449198548E-06</v>
      </c>
      <c r="T168" s="101">
        <v>-6.075224421913416E-05</v>
      </c>
      <c r="U168" s="101">
        <v>2.3911254998098295E-05</v>
      </c>
      <c r="V168" s="101">
        <v>-8.70643918415713E-06</v>
      </c>
      <c r="W168" s="101">
        <v>1.958765752744125E-06</v>
      </c>
      <c r="X168" s="101">
        <v>67.5</v>
      </c>
    </row>
    <row r="169" spans="1:24" s="101" customFormat="1" ht="12.75" hidden="1">
      <c r="A169" s="101">
        <v>3371</v>
      </c>
      <c r="B169" s="101">
        <v>97.33999633789062</v>
      </c>
      <c r="C169" s="101">
        <v>118.54000091552734</v>
      </c>
      <c r="D169" s="101">
        <v>8.901286125183105</v>
      </c>
      <c r="E169" s="101">
        <v>9.260234832763672</v>
      </c>
      <c r="F169" s="101">
        <v>26.95246404657081</v>
      </c>
      <c r="G169" s="101" t="s">
        <v>58</v>
      </c>
      <c r="H169" s="101">
        <v>42.15004953125194</v>
      </c>
      <c r="I169" s="101">
        <v>71.99004586914256</v>
      </c>
      <c r="J169" s="101" t="s">
        <v>61</v>
      </c>
      <c r="K169" s="101">
        <v>1.242176176834421</v>
      </c>
      <c r="L169" s="101">
        <v>-1.3702661545257422</v>
      </c>
      <c r="M169" s="101">
        <v>0.29383668072991176</v>
      </c>
      <c r="N169" s="101">
        <v>-0.13266815314154584</v>
      </c>
      <c r="O169" s="101">
        <v>0.04991948641921726</v>
      </c>
      <c r="P169" s="101">
        <v>-0.039299909213399924</v>
      </c>
      <c r="Q169" s="101">
        <v>0.0060536560040343615</v>
      </c>
      <c r="R169" s="101">
        <v>-0.0020392533131782646</v>
      </c>
      <c r="S169" s="101">
        <v>0.0006557356803011181</v>
      </c>
      <c r="T169" s="101">
        <v>-0.0005752183465329265</v>
      </c>
      <c r="U169" s="101">
        <v>0.00013093231594638944</v>
      </c>
      <c r="V169" s="101">
        <v>-7.530350111186623E-05</v>
      </c>
      <c r="W169" s="101">
        <v>4.0848439877232606E-05</v>
      </c>
      <c r="X169" s="101">
        <v>67.5</v>
      </c>
    </row>
    <row r="170" s="101" customFormat="1" ht="12.75" hidden="1">
      <c r="A170" s="101" t="s">
        <v>135</v>
      </c>
    </row>
    <row r="171" spans="1:24" s="101" customFormat="1" ht="12.75" hidden="1">
      <c r="A171" s="101">
        <v>1539</v>
      </c>
      <c r="B171" s="101">
        <v>136.18</v>
      </c>
      <c r="C171" s="101">
        <v>161.48</v>
      </c>
      <c r="D171" s="101">
        <v>9.636777215930447</v>
      </c>
      <c r="E171" s="101">
        <v>9.979439702985015</v>
      </c>
      <c r="F171" s="101">
        <v>25.208446378198495</v>
      </c>
      <c r="G171" s="101" t="s">
        <v>59</v>
      </c>
      <c r="H171" s="101">
        <v>-6.385472885853659</v>
      </c>
      <c r="I171" s="101">
        <v>62.294527114146355</v>
      </c>
      <c r="J171" s="101" t="s">
        <v>73</v>
      </c>
      <c r="K171" s="101">
        <v>1.8246228262187436</v>
      </c>
      <c r="M171" s="101" t="s">
        <v>68</v>
      </c>
      <c r="N171" s="101">
        <v>1.391068205629122</v>
      </c>
      <c r="X171" s="101">
        <v>67.5</v>
      </c>
    </row>
    <row r="172" spans="1:24" s="101" customFormat="1" ht="12.75" hidden="1">
      <c r="A172" s="101">
        <v>3372</v>
      </c>
      <c r="B172" s="101">
        <v>160.6999969482422</v>
      </c>
      <c r="C172" s="101">
        <v>156.8000030517578</v>
      </c>
      <c r="D172" s="101">
        <v>8.67915153503418</v>
      </c>
      <c r="E172" s="101">
        <v>9.325337409973145</v>
      </c>
      <c r="F172" s="101">
        <v>36.44809520247597</v>
      </c>
      <c r="G172" s="101" t="s">
        <v>56</v>
      </c>
      <c r="H172" s="101">
        <v>6.910619105036716</v>
      </c>
      <c r="I172" s="101">
        <v>100.1106160532789</v>
      </c>
      <c r="J172" s="101" t="s">
        <v>62</v>
      </c>
      <c r="K172" s="101">
        <v>0.8614358135662501</v>
      </c>
      <c r="L172" s="101">
        <v>1.01626022865852</v>
      </c>
      <c r="M172" s="101">
        <v>0.20393336759601371</v>
      </c>
      <c r="N172" s="101">
        <v>0.0781732284345019</v>
      </c>
      <c r="O172" s="101">
        <v>0.03459687377601328</v>
      </c>
      <c r="P172" s="101">
        <v>0.029153278403095582</v>
      </c>
      <c r="Q172" s="101">
        <v>0.004211215647915196</v>
      </c>
      <c r="R172" s="101">
        <v>0.0012033095221357594</v>
      </c>
      <c r="S172" s="101">
        <v>0.0004538748814594337</v>
      </c>
      <c r="T172" s="101">
        <v>0.00042897155769836275</v>
      </c>
      <c r="U172" s="101">
        <v>9.211474458040034E-05</v>
      </c>
      <c r="V172" s="101">
        <v>4.4669535048413536E-05</v>
      </c>
      <c r="W172" s="101">
        <v>2.830097619587978E-05</v>
      </c>
      <c r="X172" s="101">
        <v>67.5</v>
      </c>
    </row>
    <row r="173" spans="1:24" s="101" customFormat="1" ht="12.75" hidden="1">
      <c r="A173" s="101">
        <v>3370</v>
      </c>
      <c r="B173" s="101">
        <v>183.4600067138672</v>
      </c>
      <c r="C173" s="101">
        <v>168.05999755859375</v>
      </c>
      <c r="D173" s="101">
        <v>8.680416107177734</v>
      </c>
      <c r="E173" s="101">
        <v>9.234051704406738</v>
      </c>
      <c r="F173" s="101">
        <v>38.693241851642945</v>
      </c>
      <c r="G173" s="101" t="s">
        <v>57</v>
      </c>
      <c r="H173" s="101">
        <v>-9.596759655971155</v>
      </c>
      <c r="I173" s="101">
        <v>106.36324705789603</v>
      </c>
      <c r="J173" s="101" t="s">
        <v>60</v>
      </c>
      <c r="K173" s="101">
        <v>0.1268292093379055</v>
      </c>
      <c r="L173" s="101">
        <v>-0.005528866347030692</v>
      </c>
      <c r="M173" s="101">
        <v>-0.027730538311807655</v>
      </c>
      <c r="N173" s="101">
        <v>-0.0008081808972460705</v>
      </c>
      <c r="O173" s="101">
        <v>0.0054626995485012346</v>
      </c>
      <c r="P173" s="101">
        <v>-0.000632687546899776</v>
      </c>
      <c r="Q173" s="101">
        <v>-0.0004629466746470956</v>
      </c>
      <c r="R173" s="101">
        <v>-6.499900615405854E-05</v>
      </c>
      <c r="S173" s="101">
        <v>0.00010175960064528904</v>
      </c>
      <c r="T173" s="101">
        <v>-4.505956917358182E-05</v>
      </c>
      <c r="U173" s="101">
        <v>-2.8186400491710938E-06</v>
      </c>
      <c r="V173" s="101">
        <v>-5.128077408843367E-06</v>
      </c>
      <c r="W173" s="101">
        <v>7.252894706100629E-06</v>
      </c>
      <c r="X173" s="101">
        <v>67.5</v>
      </c>
    </row>
    <row r="174" spans="1:24" s="101" customFormat="1" ht="12.75" hidden="1">
      <c r="A174" s="101">
        <v>3371</v>
      </c>
      <c r="B174" s="101">
        <v>114.18000030517578</v>
      </c>
      <c r="C174" s="101">
        <v>126.68000030517578</v>
      </c>
      <c r="D174" s="101">
        <v>8.69360637664795</v>
      </c>
      <c r="E174" s="101">
        <v>9.152362823486328</v>
      </c>
      <c r="F174" s="101">
        <v>27.681117056018415</v>
      </c>
      <c r="G174" s="101" t="s">
        <v>58</v>
      </c>
      <c r="H174" s="101">
        <v>29.076146347077668</v>
      </c>
      <c r="I174" s="101">
        <v>75.75614665225345</v>
      </c>
      <c r="J174" s="101" t="s">
        <v>61</v>
      </c>
      <c r="K174" s="101">
        <v>0.8520481280733319</v>
      </c>
      <c r="L174" s="101">
        <v>-1.0162451889135733</v>
      </c>
      <c r="M174" s="101">
        <v>0.20203919338580875</v>
      </c>
      <c r="N174" s="101">
        <v>-0.07816905070109362</v>
      </c>
      <c r="O174" s="101">
        <v>0.03416288320262504</v>
      </c>
      <c r="P174" s="101">
        <v>-0.02914641226834612</v>
      </c>
      <c r="Q174" s="101">
        <v>0.004185692010848266</v>
      </c>
      <c r="R174" s="101">
        <v>-0.0012015527184695536</v>
      </c>
      <c r="S174" s="101">
        <v>0.00044232046266968735</v>
      </c>
      <c r="T174" s="101">
        <v>-0.00042659844413693186</v>
      </c>
      <c r="U174" s="101">
        <v>9.207161037684528E-05</v>
      </c>
      <c r="V174" s="101">
        <v>-4.43742062862014E-05</v>
      </c>
      <c r="W174" s="101">
        <v>2.735581788252677E-05</v>
      </c>
      <c r="X174" s="101">
        <v>67.5</v>
      </c>
    </row>
    <row r="175" s="101" customFormat="1" ht="12.75" hidden="1">
      <c r="A175" s="101" t="s">
        <v>141</v>
      </c>
    </row>
    <row r="176" spans="1:24" s="101" customFormat="1" ht="12.75" hidden="1">
      <c r="A176" s="101">
        <v>1539</v>
      </c>
      <c r="B176" s="101">
        <v>154.88</v>
      </c>
      <c r="C176" s="101">
        <v>171.08</v>
      </c>
      <c r="D176" s="101">
        <v>9.433738937052818</v>
      </c>
      <c r="E176" s="101">
        <v>9.546383805568125</v>
      </c>
      <c r="F176" s="101">
        <v>32.0975400019676</v>
      </c>
      <c r="G176" s="101" t="s">
        <v>59</v>
      </c>
      <c r="H176" s="101">
        <v>-6.2905375645386385</v>
      </c>
      <c r="I176" s="101">
        <v>81.08946243546136</v>
      </c>
      <c r="J176" s="101" t="s">
        <v>73</v>
      </c>
      <c r="K176" s="101">
        <v>1.0069624084770066</v>
      </c>
      <c r="M176" s="101" t="s">
        <v>68</v>
      </c>
      <c r="N176" s="101">
        <v>0.9378114717171105</v>
      </c>
      <c r="X176" s="101">
        <v>67.5</v>
      </c>
    </row>
    <row r="177" spans="1:24" s="101" customFormat="1" ht="12.75" hidden="1">
      <c r="A177" s="101">
        <v>3372</v>
      </c>
      <c r="B177" s="101">
        <v>143.4199981689453</v>
      </c>
      <c r="C177" s="101">
        <v>139.1199951171875</v>
      </c>
      <c r="D177" s="101">
        <v>8.843415260314941</v>
      </c>
      <c r="E177" s="101">
        <v>9.337334632873535</v>
      </c>
      <c r="F177" s="101">
        <v>34.572938636789836</v>
      </c>
      <c r="G177" s="101" t="s">
        <v>56</v>
      </c>
      <c r="H177" s="101">
        <v>17.20878382252289</v>
      </c>
      <c r="I177" s="101">
        <v>93.1287819914682</v>
      </c>
      <c r="J177" s="101" t="s">
        <v>62</v>
      </c>
      <c r="K177" s="101">
        <v>0.2253675192110894</v>
      </c>
      <c r="L177" s="101">
        <v>0.9690089013967197</v>
      </c>
      <c r="M177" s="101">
        <v>0.05335267583095005</v>
      </c>
      <c r="N177" s="101">
        <v>0.11613738087219361</v>
      </c>
      <c r="O177" s="101">
        <v>0.0090510485955691</v>
      </c>
      <c r="P177" s="101">
        <v>0.027797878387622082</v>
      </c>
      <c r="Q177" s="101">
        <v>0.0011016722336884993</v>
      </c>
      <c r="R177" s="101">
        <v>0.0017876990366409314</v>
      </c>
      <c r="S177" s="101">
        <v>0.00011871186000657505</v>
      </c>
      <c r="T177" s="101">
        <v>0.0004090445595934776</v>
      </c>
      <c r="U177" s="101">
        <v>2.410327909741855E-05</v>
      </c>
      <c r="V177" s="101">
        <v>6.635164043205883E-05</v>
      </c>
      <c r="W177" s="101">
        <v>7.405302304096233E-06</v>
      </c>
      <c r="X177" s="101">
        <v>67.5</v>
      </c>
    </row>
    <row r="178" spans="1:24" s="101" customFormat="1" ht="12.75" hidden="1">
      <c r="A178" s="101">
        <v>3370</v>
      </c>
      <c r="B178" s="101">
        <v>153.5399932861328</v>
      </c>
      <c r="C178" s="101">
        <v>157.83999633789062</v>
      </c>
      <c r="D178" s="101">
        <v>8.530379295349121</v>
      </c>
      <c r="E178" s="101">
        <v>9.27284049987793</v>
      </c>
      <c r="F178" s="101">
        <v>29.49966835521519</v>
      </c>
      <c r="G178" s="101" t="s">
        <v>57</v>
      </c>
      <c r="H178" s="101">
        <v>-3.6260112279978927</v>
      </c>
      <c r="I178" s="101">
        <v>82.41398205813492</v>
      </c>
      <c r="J178" s="101" t="s">
        <v>60</v>
      </c>
      <c r="K178" s="101">
        <v>-0.10170091699082923</v>
      </c>
      <c r="L178" s="101">
        <v>-0.005271188271229006</v>
      </c>
      <c r="M178" s="101">
        <v>0.02461605143990262</v>
      </c>
      <c r="N178" s="101">
        <v>-0.0012007845393082765</v>
      </c>
      <c r="O178" s="101">
        <v>-0.003996909455799919</v>
      </c>
      <c r="P178" s="101">
        <v>-0.0006031846500231522</v>
      </c>
      <c r="Q178" s="101">
        <v>0.0005338038218309932</v>
      </c>
      <c r="R178" s="101">
        <v>-9.65604470089847E-05</v>
      </c>
      <c r="S178" s="101">
        <v>-4.5127219732350625E-05</v>
      </c>
      <c r="T178" s="101">
        <v>-4.2960201429673026E-05</v>
      </c>
      <c r="U178" s="101">
        <v>1.331934978483728E-05</v>
      </c>
      <c r="V178" s="101">
        <v>-7.621148232796194E-06</v>
      </c>
      <c r="W178" s="101">
        <v>-2.5886977772426764E-06</v>
      </c>
      <c r="X178" s="101">
        <v>67.5</v>
      </c>
    </row>
    <row r="179" spans="1:24" s="101" customFormat="1" ht="12.75" hidden="1">
      <c r="A179" s="101">
        <v>3371</v>
      </c>
      <c r="B179" s="101">
        <v>118.37999725341797</v>
      </c>
      <c r="C179" s="101">
        <v>146.3800048828125</v>
      </c>
      <c r="D179" s="101">
        <v>8.576227188110352</v>
      </c>
      <c r="E179" s="101">
        <v>8.978503227233887</v>
      </c>
      <c r="F179" s="101">
        <v>26.42000722934152</v>
      </c>
      <c r="G179" s="101" t="s">
        <v>58</v>
      </c>
      <c r="H179" s="101">
        <v>22.427357807230592</v>
      </c>
      <c r="I179" s="101">
        <v>73.30735506064856</v>
      </c>
      <c r="J179" s="101" t="s">
        <v>61</v>
      </c>
      <c r="K179" s="101">
        <v>0.20111549467553516</v>
      </c>
      <c r="L179" s="101">
        <v>-0.9689945642573475</v>
      </c>
      <c r="M179" s="101">
        <v>0.04733453316375381</v>
      </c>
      <c r="N179" s="101">
        <v>-0.11613117304299961</v>
      </c>
      <c r="O179" s="101">
        <v>0.008120726290270506</v>
      </c>
      <c r="P179" s="101">
        <v>-0.027791333381667803</v>
      </c>
      <c r="Q179" s="101">
        <v>0.0009637090796909783</v>
      </c>
      <c r="R179" s="101">
        <v>-0.0017850893326890784</v>
      </c>
      <c r="S179" s="101">
        <v>0.00010979999884084159</v>
      </c>
      <c r="T179" s="101">
        <v>-0.00040678234084844925</v>
      </c>
      <c r="U179" s="101">
        <v>2.0088877135300744E-05</v>
      </c>
      <c r="V179" s="101">
        <v>-6.591250478959946E-05</v>
      </c>
      <c r="W179" s="101">
        <v>6.938093832829865E-06</v>
      </c>
      <c r="X179" s="101">
        <v>67.5</v>
      </c>
    </row>
    <row r="180" s="101" customFormat="1" ht="12.75" hidden="1">
      <c r="A180" s="101" t="s">
        <v>147</v>
      </c>
    </row>
    <row r="181" spans="1:24" s="101" customFormat="1" ht="12.75" hidden="1">
      <c r="A181" s="101">
        <v>1539</v>
      </c>
      <c r="B181" s="101">
        <v>126.96</v>
      </c>
      <c r="C181" s="101">
        <v>160.56</v>
      </c>
      <c r="D181" s="101">
        <v>9.782316525014046</v>
      </c>
      <c r="E181" s="101">
        <v>9.812756779300697</v>
      </c>
      <c r="F181" s="101">
        <v>24.108751411441663</v>
      </c>
      <c r="G181" s="101" t="s">
        <v>59</v>
      </c>
      <c r="H181" s="101">
        <v>-0.7921106987500224</v>
      </c>
      <c r="I181" s="101">
        <v>58.66788930124997</v>
      </c>
      <c r="J181" s="101" t="s">
        <v>73</v>
      </c>
      <c r="K181" s="101">
        <v>0.8272935271967656</v>
      </c>
      <c r="M181" s="101" t="s">
        <v>68</v>
      </c>
      <c r="N181" s="101">
        <v>0.7483734121491191</v>
      </c>
      <c r="X181" s="101">
        <v>67.5</v>
      </c>
    </row>
    <row r="182" spans="1:24" s="101" customFormat="1" ht="12.75" hidden="1">
      <c r="A182" s="101">
        <v>3372</v>
      </c>
      <c r="B182" s="101">
        <v>137.94000244140625</v>
      </c>
      <c r="C182" s="101">
        <v>140.0399932861328</v>
      </c>
      <c r="D182" s="101">
        <v>8.930213928222656</v>
      </c>
      <c r="E182" s="101">
        <v>9.442422866821289</v>
      </c>
      <c r="F182" s="101">
        <v>32.082486449380816</v>
      </c>
      <c r="G182" s="101" t="s">
        <v>56</v>
      </c>
      <c r="H182" s="101">
        <v>15.120609941332447</v>
      </c>
      <c r="I182" s="101">
        <v>85.5606123827387</v>
      </c>
      <c r="J182" s="101" t="s">
        <v>62</v>
      </c>
      <c r="K182" s="101">
        <v>0.31047663572012424</v>
      </c>
      <c r="L182" s="101">
        <v>0.8429972183298543</v>
      </c>
      <c r="M182" s="101">
        <v>0.07350115672864482</v>
      </c>
      <c r="N182" s="101">
        <v>0.11876425170852994</v>
      </c>
      <c r="O182" s="101">
        <v>0.01246939087915666</v>
      </c>
      <c r="P182" s="101">
        <v>0.02418300546210558</v>
      </c>
      <c r="Q182" s="101">
        <v>0.0015177339934951458</v>
      </c>
      <c r="R182" s="101">
        <v>0.0018281310214955477</v>
      </c>
      <c r="S182" s="101">
        <v>0.0001635710440219433</v>
      </c>
      <c r="T182" s="101">
        <v>0.0003558447721363926</v>
      </c>
      <c r="U182" s="101">
        <v>3.319145785710471E-05</v>
      </c>
      <c r="V182" s="101">
        <v>6.785431677555772E-05</v>
      </c>
      <c r="W182" s="101">
        <v>1.0198887467811427E-05</v>
      </c>
      <c r="X182" s="101">
        <v>67.5</v>
      </c>
    </row>
    <row r="183" spans="1:24" s="101" customFormat="1" ht="12.75" hidden="1">
      <c r="A183" s="101">
        <v>3370</v>
      </c>
      <c r="B183" s="101">
        <v>159.74000549316406</v>
      </c>
      <c r="C183" s="101">
        <v>160.83999633789062</v>
      </c>
      <c r="D183" s="101">
        <v>8.51611614227295</v>
      </c>
      <c r="E183" s="101">
        <v>9.142057418823242</v>
      </c>
      <c r="F183" s="101">
        <v>30.964471213605716</v>
      </c>
      <c r="G183" s="101" t="s">
        <v>57</v>
      </c>
      <c r="H183" s="101">
        <v>-5.566338546143584</v>
      </c>
      <c r="I183" s="101">
        <v>86.67366694702048</v>
      </c>
      <c r="J183" s="101" t="s">
        <v>60</v>
      </c>
      <c r="K183" s="101">
        <v>0.1846000783619861</v>
      </c>
      <c r="L183" s="101">
        <v>-0.004585502573229092</v>
      </c>
      <c r="M183" s="101">
        <v>-0.04302685194273212</v>
      </c>
      <c r="N183" s="101">
        <v>-0.001227887332800449</v>
      </c>
      <c r="O183" s="101">
        <v>0.007521746664432573</v>
      </c>
      <c r="P183" s="101">
        <v>-0.0005247835003285834</v>
      </c>
      <c r="Q183" s="101">
        <v>-0.0008558918047951354</v>
      </c>
      <c r="R183" s="101">
        <v>-9.873155568870412E-05</v>
      </c>
      <c r="S183" s="101">
        <v>0.00010726886961307689</v>
      </c>
      <c r="T183" s="101">
        <v>-3.738002747204019E-05</v>
      </c>
      <c r="U183" s="101">
        <v>-1.6478663731556936E-05</v>
      </c>
      <c r="V183" s="101">
        <v>-7.78962580244449E-06</v>
      </c>
      <c r="W183" s="101">
        <v>6.937422465101367E-06</v>
      </c>
      <c r="X183" s="101">
        <v>67.5</v>
      </c>
    </row>
    <row r="184" spans="1:24" s="101" customFormat="1" ht="12.75" hidden="1">
      <c r="A184" s="101">
        <v>3371</v>
      </c>
      <c r="B184" s="101">
        <v>121.86000061035156</v>
      </c>
      <c r="C184" s="101">
        <v>130.86000061035156</v>
      </c>
      <c r="D184" s="101">
        <v>8.613114356994629</v>
      </c>
      <c r="E184" s="101">
        <v>8.947513580322266</v>
      </c>
      <c r="F184" s="101">
        <v>27.50049092615107</v>
      </c>
      <c r="G184" s="101" t="s">
        <v>58</v>
      </c>
      <c r="H184" s="101">
        <v>21.629682895816117</v>
      </c>
      <c r="I184" s="101">
        <v>75.98968350616768</v>
      </c>
      <c r="J184" s="101" t="s">
        <v>61</v>
      </c>
      <c r="K184" s="101">
        <v>0.2496368410247881</v>
      </c>
      <c r="L184" s="101">
        <v>-0.842984746764746</v>
      </c>
      <c r="M184" s="101">
        <v>0.05959119106333603</v>
      </c>
      <c r="N184" s="101">
        <v>-0.11875790405941411</v>
      </c>
      <c r="O184" s="101">
        <v>0.009945302208243485</v>
      </c>
      <c r="P184" s="101">
        <v>-0.02417731075736115</v>
      </c>
      <c r="Q184" s="101">
        <v>0.001253381703031941</v>
      </c>
      <c r="R184" s="101">
        <v>-0.0018254629855643863</v>
      </c>
      <c r="S184" s="101">
        <v>0.00012348633954555952</v>
      </c>
      <c r="T184" s="101">
        <v>-0.000353876016993227</v>
      </c>
      <c r="U184" s="101">
        <v>2.8811916220588804E-05</v>
      </c>
      <c r="V184" s="101">
        <v>-6.740571218328329E-05</v>
      </c>
      <c r="W184" s="101">
        <v>7.475926372148661E-06</v>
      </c>
      <c r="X184" s="101">
        <v>67.5</v>
      </c>
    </row>
    <row r="185" s="101" customFormat="1" ht="12.75" hidden="1">
      <c r="A185" s="101" t="s">
        <v>153</v>
      </c>
    </row>
    <row r="186" spans="1:24" s="101" customFormat="1" ht="12.75" hidden="1">
      <c r="A186" s="101">
        <v>1539</v>
      </c>
      <c r="B186" s="101">
        <v>157.1</v>
      </c>
      <c r="C186" s="101">
        <v>176.2</v>
      </c>
      <c r="D186" s="101">
        <v>9.188431764889348</v>
      </c>
      <c r="E186" s="101">
        <v>9.466669513965645</v>
      </c>
      <c r="F186" s="101">
        <v>28.709233564172333</v>
      </c>
      <c r="G186" s="101" t="s">
        <v>59</v>
      </c>
      <c r="H186" s="101">
        <v>-15.12728578339238</v>
      </c>
      <c r="I186" s="101">
        <v>74.47271421660761</v>
      </c>
      <c r="J186" s="101" t="s">
        <v>73</v>
      </c>
      <c r="K186" s="101">
        <v>2.3443441392371205</v>
      </c>
      <c r="M186" s="101" t="s">
        <v>68</v>
      </c>
      <c r="N186" s="101">
        <v>2.1195295177722255</v>
      </c>
      <c r="X186" s="101">
        <v>67.5</v>
      </c>
    </row>
    <row r="187" spans="1:24" s="101" customFormat="1" ht="12.75" hidden="1">
      <c r="A187" s="101">
        <v>3372</v>
      </c>
      <c r="B187" s="101">
        <v>138.74000549316406</v>
      </c>
      <c r="C187" s="101">
        <v>120.13999938964844</v>
      </c>
      <c r="D187" s="101">
        <v>8.958209991455078</v>
      </c>
      <c r="E187" s="101">
        <v>9.46070384979248</v>
      </c>
      <c r="F187" s="101">
        <v>34.74779298691651</v>
      </c>
      <c r="G187" s="101" t="s">
        <v>56</v>
      </c>
      <c r="H187" s="101">
        <v>21.142194982543458</v>
      </c>
      <c r="I187" s="101">
        <v>92.38220047570752</v>
      </c>
      <c r="J187" s="101" t="s">
        <v>62</v>
      </c>
      <c r="K187" s="101">
        <v>0.4496290494993215</v>
      </c>
      <c r="L187" s="101">
        <v>1.4589285718304763</v>
      </c>
      <c r="M187" s="101">
        <v>0.10644368111588214</v>
      </c>
      <c r="N187" s="101">
        <v>0.017087318930459672</v>
      </c>
      <c r="O187" s="101">
        <v>0.01805846411111809</v>
      </c>
      <c r="P187" s="101">
        <v>0.04185210822058705</v>
      </c>
      <c r="Q187" s="101">
        <v>0.0021980552485829823</v>
      </c>
      <c r="R187" s="101">
        <v>0.0002629225419707258</v>
      </c>
      <c r="S187" s="101">
        <v>0.00023693286711064243</v>
      </c>
      <c r="T187" s="101">
        <v>0.0006158255853340734</v>
      </c>
      <c r="U187" s="101">
        <v>4.8034927917305E-05</v>
      </c>
      <c r="V187" s="101">
        <v>9.740982674013846E-06</v>
      </c>
      <c r="W187" s="101">
        <v>1.4769503761884792E-05</v>
      </c>
      <c r="X187" s="101">
        <v>67.5</v>
      </c>
    </row>
    <row r="188" spans="1:24" s="101" customFormat="1" ht="12.75" hidden="1">
      <c r="A188" s="101">
        <v>3370</v>
      </c>
      <c r="B188" s="101">
        <v>176.13999938964844</v>
      </c>
      <c r="C188" s="101">
        <v>155.74000549316406</v>
      </c>
      <c r="D188" s="101">
        <v>8.664299011230469</v>
      </c>
      <c r="E188" s="101">
        <v>9.310108184814453</v>
      </c>
      <c r="F188" s="101">
        <v>30.611400040782623</v>
      </c>
      <c r="G188" s="101" t="s">
        <v>57</v>
      </c>
      <c r="H188" s="101">
        <v>-24.362134417113353</v>
      </c>
      <c r="I188" s="101">
        <v>84.27786497253508</v>
      </c>
      <c r="J188" s="101" t="s">
        <v>60</v>
      </c>
      <c r="K188" s="101">
        <v>0.354117112307066</v>
      </c>
      <c r="L188" s="101">
        <v>-0.007937983898992777</v>
      </c>
      <c r="M188" s="101">
        <v>-0.08457280913156305</v>
      </c>
      <c r="N188" s="101">
        <v>0.00017740714045763535</v>
      </c>
      <c r="O188" s="101">
        <v>0.01410146782219898</v>
      </c>
      <c r="P188" s="101">
        <v>-0.0009082691869403635</v>
      </c>
      <c r="Q188" s="101">
        <v>-0.0017808650918855107</v>
      </c>
      <c r="R188" s="101">
        <v>1.422472023272622E-05</v>
      </c>
      <c r="S188" s="101">
        <v>0.00017455077445460533</v>
      </c>
      <c r="T188" s="101">
        <v>-6.468451500866051E-05</v>
      </c>
      <c r="U188" s="101">
        <v>-4.1025068038121165E-05</v>
      </c>
      <c r="V188" s="101">
        <v>1.122809847386954E-06</v>
      </c>
      <c r="W188" s="101">
        <v>1.0533087632931575E-05</v>
      </c>
      <c r="X188" s="101">
        <v>67.5</v>
      </c>
    </row>
    <row r="189" spans="1:24" s="101" customFormat="1" ht="12.75" hidden="1">
      <c r="A189" s="101">
        <v>3371</v>
      </c>
      <c r="B189" s="101">
        <v>132.13999938964844</v>
      </c>
      <c r="C189" s="101">
        <v>127.44000244140625</v>
      </c>
      <c r="D189" s="101">
        <v>8.786389350891113</v>
      </c>
      <c r="E189" s="101">
        <v>9.104310989379883</v>
      </c>
      <c r="F189" s="101">
        <v>29.010180503285472</v>
      </c>
      <c r="G189" s="101" t="s">
        <v>58</v>
      </c>
      <c r="H189" s="101">
        <v>13.974370131858919</v>
      </c>
      <c r="I189" s="101">
        <v>78.61436952150736</v>
      </c>
      <c r="J189" s="101" t="s">
        <v>61</v>
      </c>
      <c r="K189" s="101">
        <v>-0.27706922045757465</v>
      </c>
      <c r="L189" s="101">
        <v>-1.4589069765118448</v>
      </c>
      <c r="M189" s="101">
        <v>-0.06463510814639215</v>
      </c>
      <c r="N189" s="101">
        <v>0.017086397950936298</v>
      </c>
      <c r="O189" s="101">
        <v>-0.011280812528892894</v>
      </c>
      <c r="P189" s="101">
        <v>-0.041842251488080615</v>
      </c>
      <c r="Q189" s="101">
        <v>-0.0012883968334045249</v>
      </c>
      <c r="R189" s="101">
        <v>0.00026253746477531304</v>
      </c>
      <c r="S189" s="101">
        <v>-0.00016021613731009382</v>
      </c>
      <c r="T189" s="101">
        <v>-0.0006124190273580243</v>
      </c>
      <c r="U189" s="101">
        <v>-2.4985957906156338E-05</v>
      </c>
      <c r="V189" s="101">
        <v>9.676055058857862E-06</v>
      </c>
      <c r="W189" s="101">
        <v>-1.0353371735300193E-05</v>
      </c>
      <c r="X189" s="101">
        <v>67.5</v>
      </c>
    </row>
    <row r="190" spans="1:14" s="101" customFormat="1" ht="12.75">
      <c r="A190" s="101" t="s">
        <v>159</v>
      </c>
      <c r="E190" s="99" t="s">
        <v>106</v>
      </c>
      <c r="F190" s="102">
        <f>MIN(F161:F189)</f>
        <v>23.800124282268776</v>
      </c>
      <c r="G190" s="102"/>
      <c r="H190" s="102"/>
      <c r="I190" s="115"/>
      <c r="J190" s="115" t="s">
        <v>116</v>
      </c>
      <c r="K190" s="102">
        <f>AVERAGE(K188,K183,K178,K173,K168,K163)</f>
        <v>0.06339229840768872</v>
      </c>
      <c r="L190" s="102">
        <f>AVERAGE(L188,L183,L178,L173,L168,L163)</f>
        <v>-0.006094626768683726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39.471177733223506</v>
      </c>
      <c r="G191" s="102"/>
      <c r="H191" s="102"/>
      <c r="I191" s="115"/>
      <c r="J191" s="115" t="s">
        <v>117</v>
      </c>
      <c r="K191" s="102">
        <f>AVERAGE(K189,K184,K179,K174,K169,K164)</f>
        <v>0.5733508758052595</v>
      </c>
      <c r="L191" s="102">
        <f>AVERAGE(L189,L184,L179,L174,L169,L164)</f>
        <v>-1.1202753368606047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0.03962018650480544</v>
      </c>
      <c r="L192" s="102">
        <f>ABS(L190/$H$33)</f>
        <v>0.01692951880189924</v>
      </c>
      <c r="M192" s="115" t="s">
        <v>111</v>
      </c>
      <c r="N192" s="102">
        <f>K192+L192+L193+K193</f>
        <v>1.0824893339157526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0.3257675430711701</v>
      </c>
      <c r="L193" s="102">
        <f>ABS(L191/$H$34)</f>
        <v>0.7001720855378779</v>
      </c>
      <c r="M193" s="102"/>
      <c r="N193" s="102"/>
    </row>
    <row r="194" s="101" customFormat="1" ht="12.75"/>
    <row r="195" s="101" customFormat="1" ht="12.75" hidden="1">
      <c r="A195" s="101" t="s">
        <v>124</v>
      </c>
    </row>
    <row r="196" spans="1:24" s="101" customFormat="1" ht="12.75" hidden="1">
      <c r="A196" s="101">
        <v>1539</v>
      </c>
      <c r="B196" s="101">
        <v>139.06</v>
      </c>
      <c r="C196" s="101">
        <v>170.96</v>
      </c>
      <c r="D196" s="101">
        <v>9.592977374405994</v>
      </c>
      <c r="E196" s="101">
        <v>9.639202607443524</v>
      </c>
      <c r="F196" s="101">
        <v>32.53788938467818</v>
      </c>
      <c r="G196" s="101" t="s">
        <v>59</v>
      </c>
      <c r="H196" s="101">
        <v>9.223768532158061</v>
      </c>
      <c r="I196" s="101">
        <v>80.78376853215806</v>
      </c>
      <c r="J196" s="101" t="s">
        <v>73</v>
      </c>
      <c r="K196" s="101">
        <v>3.237675276356068</v>
      </c>
      <c r="M196" s="101" t="s">
        <v>68</v>
      </c>
      <c r="N196" s="101">
        <v>2.2495197151280864</v>
      </c>
      <c r="X196" s="101">
        <v>67.5</v>
      </c>
    </row>
    <row r="197" spans="1:24" s="101" customFormat="1" ht="12.75" hidden="1">
      <c r="A197" s="101">
        <v>3370</v>
      </c>
      <c r="B197" s="101">
        <v>171.63999938964844</v>
      </c>
      <c r="C197" s="101">
        <v>179.5399932861328</v>
      </c>
      <c r="D197" s="101">
        <v>8.770941734313965</v>
      </c>
      <c r="E197" s="101">
        <v>9.17612075805664</v>
      </c>
      <c r="F197" s="101">
        <v>39.97436380162022</v>
      </c>
      <c r="G197" s="101" t="s">
        <v>56</v>
      </c>
      <c r="H197" s="101">
        <v>4.556901667561135</v>
      </c>
      <c r="I197" s="101">
        <v>108.69690105720957</v>
      </c>
      <c r="J197" s="101" t="s">
        <v>62</v>
      </c>
      <c r="K197" s="101">
        <v>1.349227998639561</v>
      </c>
      <c r="L197" s="101">
        <v>1.1360558539940333</v>
      </c>
      <c r="M197" s="101">
        <v>0.31941248918732346</v>
      </c>
      <c r="N197" s="101">
        <v>0.143402718025837</v>
      </c>
      <c r="O197" s="101">
        <v>0.05418734912111054</v>
      </c>
      <c r="P197" s="101">
        <v>0.032589724359298536</v>
      </c>
      <c r="Q197" s="101">
        <v>0.006595988087886197</v>
      </c>
      <c r="R197" s="101">
        <v>0.0022072946672258642</v>
      </c>
      <c r="S197" s="101">
        <v>0.0007108658245846887</v>
      </c>
      <c r="T197" s="101">
        <v>0.000479488995839072</v>
      </c>
      <c r="U197" s="101">
        <v>0.00014424558435114602</v>
      </c>
      <c r="V197" s="101">
        <v>8.188951178533537E-05</v>
      </c>
      <c r="W197" s="101">
        <v>4.430812554300573E-05</v>
      </c>
      <c r="X197" s="101">
        <v>67.5</v>
      </c>
    </row>
    <row r="198" spans="1:24" s="101" customFormat="1" ht="12.75" hidden="1">
      <c r="A198" s="101">
        <v>3371</v>
      </c>
      <c r="B198" s="101">
        <v>104.5199966430664</v>
      </c>
      <c r="C198" s="101">
        <v>129.02000427246094</v>
      </c>
      <c r="D198" s="101">
        <v>8.98613166809082</v>
      </c>
      <c r="E198" s="101">
        <v>9.39775562286377</v>
      </c>
      <c r="F198" s="101">
        <v>28.41110519801793</v>
      </c>
      <c r="G198" s="101" t="s">
        <v>57</v>
      </c>
      <c r="H198" s="101">
        <v>38.172277680924964</v>
      </c>
      <c r="I198" s="101">
        <v>75.19227432399137</v>
      </c>
      <c r="J198" s="101" t="s">
        <v>60</v>
      </c>
      <c r="K198" s="101">
        <v>-1.1163768617807515</v>
      </c>
      <c r="L198" s="101">
        <v>0.006182808004299072</v>
      </c>
      <c r="M198" s="101">
        <v>0.2622318697518134</v>
      </c>
      <c r="N198" s="101">
        <v>-0.0014837218784488659</v>
      </c>
      <c r="O198" s="101">
        <v>-0.04516151848892142</v>
      </c>
      <c r="P198" s="101">
        <v>0.0007074978645435298</v>
      </c>
      <c r="Q198" s="101">
        <v>0.005314408061736506</v>
      </c>
      <c r="R198" s="101">
        <v>-0.0001192562570870702</v>
      </c>
      <c r="S198" s="101">
        <v>-0.0006176261113553252</v>
      </c>
      <c r="T198" s="101">
        <v>5.038455838155517E-05</v>
      </c>
      <c r="U198" s="101">
        <v>0.0001090459564997039</v>
      </c>
      <c r="V198" s="101">
        <v>-9.41874921733805E-06</v>
      </c>
      <c r="W198" s="101">
        <v>-3.920488386442243E-05</v>
      </c>
      <c r="X198" s="101">
        <v>67.5</v>
      </c>
    </row>
    <row r="199" spans="1:24" s="101" customFormat="1" ht="12.75" hidden="1">
      <c r="A199" s="101">
        <v>3372</v>
      </c>
      <c r="B199" s="101">
        <v>165.66000366210938</v>
      </c>
      <c r="C199" s="101">
        <v>160.16000366210938</v>
      </c>
      <c r="D199" s="101">
        <v>8.716477394104004</v>
      </c>
      <c r="E199" s="101">
        <v>9.296241760253906</v>
      </c>
      <c r="F199" s="101">
        <v>30.307079255697424</v>
      </c>
      <c r="G199" s="101" t="s">
        <v>58</v>
      </c>
      <c r="H199" s="101">
        <v>-15.25590596253953</v>
      </c>
      <c r="I199" s="101">
        <v>82.90409769956985</v>
      </c>
      <c r="J199" s="101" t="s">
        <v>61</v>
      </c>
      <c r="K199" s="101">
        <v>-0.7577063380977331</v>
      </c>
      <c r="L199" s="101">
        <v>1.136039029382043</v>
      </c>
      <c r="M199" s="101">
        <v>-0.18236991181472345</v>
      </c>
      <c r="N199" s="101">
        <v>-0.14339504212693385</v>
      </c>
      <c r="O199" s="101">
        <v>-0.029945050551767785</v>
      </c>
      <c r="P199" s="101">
        <v>0.03258204383685472</v>
      </c>
      <c r="Q199" s="101">
        <v>-0.003906933043819238</v>
      </c>
      <c r="R199" s="101">
        <v>-0.0022040707096437086</v>
      </c>
      <c r="S199" s="101">
        <v>-0.00035194915418930754</v>
      </c>
      <c r="T199" s="101">
        <v>0.0004768344507346939</v>
      </c>
      <c r="U199" s="101">
        <v>-9.442334444335397E-05</v>
      </c>
      <c r="V199" s="101">
        <v>-8.134604663793733E-05</v>
      </c>
      <c r="W199" s="101">
        <v>-2.064429873625905E-05</v>
      </c>
      <c r="X199" s="101">
        <v>67.5</v>
      </c>
    </row>
    <row r="200" s="101" customFormat="1" ht="12.75" hidden="1">
      <c r="A200" s="101" t="s">
        <v>130</v>
      </c>
    </row>
    <row r="201" spans="1:24" s="101" customFormat="1" ht="12.75" hidden="1">
      <c r="A201" s="101">
        <v>1539</v>
      </c>
      <c r="B201" s="101">
        <v>138.18</v>
      </c>
      <c r="C201" s="101">
        <v>175.38</v>
      </c>
      <c r="D201" s="101">
        <v>9.359853574803472</v>
      </c>
      <c r="E201" s="101">
        <v>9.55023052370845</v>
      </c>
      <c r="F201" s="101">
        <v>32.10973634898677</v>
      </c>
      <c r="G201" s="101" t="s">
        <v>59</v>
      </c>
      <c r="H201" s="101">
        <v>11.023335904597062</v>
      </c>
      <c r="I201" s="101">
        <v>81.70333590459707</v>
      </c>
      <c r="J201" s="101" t="s">
        <v>73</v>
      </c>
      <c r="K201" s="101">
        <v>4.342484071830614</v>
      </c>
      <c r="M201" s="101" t="s">
        <v>68</v>
      </c>
      <c r="N201" s="101">
        <v>3.135147997669679</v>
      </c>
      <c r="X201" s="101">
        <v>67.5</v>
      </c>
    </row>
    <row r="202" spans="1:24" s="101" customFormat="1" ht="12.75" hidden="1">
      <c r="A202" s="101">
        <v>3370</v>
      </c>
      <c r="B202" s="101">
        <v>185.63999938964844</v>
      </c>
      <c r="C202" s="101">
        <v>181.33999633789062</v>
      </c>
      <c r="D202" s="101">
        <v>8.54743766784668</v>
      </c>
      <c r="E202" s="101">
        <v>8.970128059387207</v>
      </c>
      <c r="F202" s="101">
        <v>42.72927784805282</v>
      </c>
      <c r="G202" s="101" t="s">
        <v>56</v>
      </c>
      <c r="H202" s="101">
        <v>1.1561152618328379</v>
      </c>
      <c r="I202" s="101">
        <v>119.29611465148128</v>
      </c>
      <c r="J202" s="101" t="s">
        <v>62</v>
      </c>
      <c r="K202" s="101">
        <v>1.4696983653299638</v>
      </c>
      <c r="L202" s="101">
        <v>1.4280196304755886</v>
      </c>
      <c r="M202" s="101">
        <v>0.34793227498901397</v>
      </c>
      <c r="N202" s="101">
        <v>0.13021150660985786</v>
      </c>
      <c r="O202" s="101">
        <v>0.059025673266549714</v>
      </c>
      <c r="P202" s="101">
        <v>0.04096525015139769</v>
      </c>
      <c r="Q202" s="101">
        <v>0.007184923141384717</v>
      </c>
      <c r="R202" s="101">
        <v>0.0020042341588915177</v>
      </c>
      <c r="S202" s="101">
        <v>0.0007743343011135737</v>
      </c>
      <c r="T202" s="101">
        <v>0.0006027288201857845</v>
      </c>
      <c r="U202" s="101">
        <v>0.0001571247872373654</v>
      </c>
      <c r="V202" s="101">
        <v>7.434983414626145E-05</v>
      </c>
      <c r="W202" s="101">
        <v>4.8263691759715586E-05</v>
      </c>
      <c r="X202" s="101">
        <v>67.5</v>
      </c>
    </row>
    <row r="203" spans="1:24" s="101" customFormat="1" ht="12.75" hidden="1">
      <c r="A203" s="101">
        <v>3371</v>
      </c>
      <c r="B203" s="101">
        <v>97.33999633789062</v>
      </c>
      <c r="C203" s="101">
        <v>118.54000091552734</v>
      </c>
      <c r="D203" s="101">
        <v>8.901286125183105</v>
      </c>
      <c r="E203" s="101">
        <v>9.260234832763672</v>
      </c>
      <c r="F203" s="101">
        <v>26.95246404657081</v>
      </c>
      <c r="G203" s="101" t="s">
        <v>57</v>
      </c>
      <c r="H203" s="101">
        <v>42.15004953125194</v>
      </c>
      <c r="I203" s="101">
        <v>71.99004586914256</v>
      </c>
      <c r="J203" s="101" t="s">
        <v>60</v>
      </c>
      <c r="K203" s="101">
        <v>-1.2005065563423</v>
      </c>
      <c r="L203" s="101">
        <v>0.007771245373115675</v>
      </c>
      <c r="M203" s="101">
        <v>0.28190469609351143</v>
      </c>
      <c r="N203" s="101">
        <v>-0.0013474232160921586</v>
      </c>
      <c r="O203" s="101">
        <v>-0.04857921839647033</v>
      </c>
      <c r="P203" s="101">
        <v>0.0008892661621306611</v>
      </c>
      <c r="Q203" s="101">
        <v>0.0057088288294388214</v>
      </c>
      <c r="R203" s="101">
        <v>-0.00010829176151101436</v>
      </c>
      <c r="S203" s="101">
        <v>-0.0006655316673896622</v>
      </c>
      <c r="T203" s="101">
        <v>6.333034527951744E-05</v>
      </c>
      <c r="U203" s="101">
        <v>0.00011684932189017419</v>
      </c>
      <c r="V203" s="101">
        <v>-8.554006061156464E-06</v>
      </c>
      <c r="W203" s="101">
        <v>-4.2279204969141316E-05</v>
      </c>
      <c r="X203" s="101">
        <v>67.5</v>
      </c>
    </row>
    <row r="204" spans="1:24" s="101" customFormat="1" ht="12.75" hidden="1">
      <c r="A204" s="101">
        <v>3372</v>
      </c>
      <c r="B204" s="101">
        <v>165.74000549316406</v>
      </c>
      <c r="C204" s="101">
        <v>161.24000549316406</v>
      </c>
      <c r="D204" s="101">
        <v>8.655817031860352</v>
      </c>
      <c r="E204" s="101">
        <v>9.254140853881836</v>
      </c>
      <c r="F204" s="101">
        <v>28.03693768949877</v>
      </c>
      <c r="G204" s="101" t="s">
        <v>58</v>
      </c>
      <c r="H204" s="101">
        <v>-21.008075756435048</v>
      </c>
      <c r="I204" s="101">
        <v>77.23192973672901</v>
      </c>
      <c r="J204" s="101" t="s">
        <v>61</v>
      </c>
      <c r="K204" s="101">
        <v>-0.8478191394588351</v>
      </c>
      <c r="L204" s="101">
        <v>1.4279984848622869</v>
      </c>
      <c r="M204" s="101">
        <v>-0.20392795369800534</v>
      </c>
      <c r="N204" s="101">
        <v>-0.13020453488371975</v>
      </c>
      <c r="O204" s="101">
        <v>-0.03352744613831361</v>
      </c>
      <c r="P204" s="101">
        <v>0.040955597000403715</v>
      </c>
      <c r="Q204" s="101">
        <v>-0.004362613201256077</v>
      </c>
      <c r="R204" s="101">
        <v>-0.0020013064378191637</v>
      </c>
      <c r="S204" s="101">
        <v>-0.00039580450930046604</v>
      </c>
      <c r="T204" s="101">
        <v>0.0005993924407675866</v>
      </c>
      <c r="U204" s="101">
        <v>-0.0001050449177171071</v>
      </c>
      <c r="V204" s="101">
        <v>-7.38561224129881E-05</v>
      </c>
      <c r="W204" s="101">
        <v>-2.3277731192153894E-05</v>
      </c>
      <c r="X204" s="101">
        <v>67.5</v>
      </c>
    </row>
    <row r="205" s="101" customFormat="1" ht="12.75" hidden="1">
      <c r="A205" s="101" t="s">
        <v>136</v>
      </c>
    </row>
    <row r="206" spans="1:24" s="101" customFormat="1" ht="12.75" hidden="1">
      <c r="A206" s="101">
        <v>1539</v>
      </c>
      <c r="B206" s="101">
        <v>136.18</v>
      </c>
      <c r="C206" s="101">
        <v>161.48</v>
      </c>
      <c r="D206" s="101">
        <v>9.636777215930447</v>
      </c>
      <c r="E206" s="101">
        <v>9.979439702985015</v>
      </c>
      <c r="F206" s="101">
        <v>31.425704634627177</v>
      </c>
      <c r="G206" s="101" t="s">
        <v>59</v>
      </c>
      <c r="H206" s="101">
        <v>8.978471294605797</v>
      </c>
      <c r="I206" s="101">
        <v>77.6584712946058</v>
      </c>
      <c r="J206" s="101" t="s">
        <v>73</v>
      </c>
      <c r="K206" s="101">
        <v>2.064604943401046</v>
      </c>
      <c r="M206" s="101" t="s">
        <v>68</v>
      </c>
      <c r="N206" s="101">
        <v>1.5970980922513573</v>
      </c>
      <c r="X206" s="101">
        <v>67.5</v>
      </c>
    </row>
    <row r="207" spans="1:24" s="101" customFormat="1" ht="12.75" hidden="1">
      <c r="A207" s="101">
        <v>3370</v>
      </c>
      <c r="B207" s="101">
        <v>183.4600067138672</v>
      </c>
      <c r="C207" s="101">
        <v>168.05999755859375</v>
      </c>
      <c r="D207" s="101">
        <v>8.680416107177734</v>
      </c>
      <c r="E207" s="101">
        <v>9.234051704406738</v>
      </c>
      <c r="F207" s="101">
        <v>40.86229482270358</v>
      </c>
      <c r="G207" s="101" t="s">
        <v>56</v>
      </c>
      <c r="H207" s="101">
        <v>-3.634283884952538</v>
      </c>
      <c r="I207" s="101">
        <v>112.32572282891465</v>
      </c>
      <c r="J207" s="101" t="s">
        <v>62</v>
      </c>
      <c r="K207" s="101">
        <v>0.8867950200354303</v>
      </c>
      <c r="L207" s="101">
        <v>1.1072620409710319</v>
      </c>
      <c r="M207" s="101">
        <v>0.20993737708729748</v>
      </c>
      <c r="N207" s="101">
        <v>0.07614854866230913</v>
      </c>
      <c r="O207" s="101">
        <v>0.03561529704349994</v>
      </c>
      <c r="P207" s="101">
        <v>0.031763793216399425</v>
      </c>
      <c r="Q207" s="101">
        <v>0.004335271369564613</v>
      </c>
      <c r="R207" s="101">
        <v>0.0011720707192757823</v>
      </c>
      <c r="S207" s="101">
        <v>0.00046721255590418585</v>
      </c>
      <c r="T207" s="101">
        <v>0.00046735543255138184</v>
      </c>
      <c r="U207" s="101">
        <v>9.479981667698207E-05</v>
      </c>
      <c r="V207" s="101">
        <v>4.347650445429893E-05</v>
      </c>
      <c r="W207" s="101">
        <v>2.911884287484317E-05</v>
      </c>
      <c r="X207" s="101">
        <v>67.5</v>
      </c>
    </row>
    <row r="208" spans="1:24" s="101" customFormat="1" ht="12.75" hidden="1">
      <c r="A208" s="101">
        <v>3371</v>
      </c>
      <c r="B208" s="101">
        <v>114.18000030517578</v>
      </c>
      <c r="C208" s="101">
        <v>126.68000030517578</v>
      </c>
      <c r="D208" s="101">
        <v>8.69360637664795</v>
      </c>
      <c r="E208" s="101">
        <v>9.152362823486328</v>
      </c>
      <c r="F208" s="101">
        <v>27.681117056018415</v>
      </c>
      <c r="G208" s="101" t="s">
        <v>57</v>
      </c>
      <c r="H208" s="101">
        <v>29.076146347077668</v>
      </c>
      <c r="I208" s="101">
        <v>75.75614665225345</v>
      </c>
      <c r="J208" s="101" t="s">
        <v>60</v>
      </c>
      <c r="K208" s="101">
        <v>-0.7746840430971489</v>
      </c>
      <c r="L208" s="101">
        <v>0.0060253780455099245</v>
      </c>
      <c r="M208" s="101">
        <v>0.18222323034155907</v>
      </c>
      <c r="N208" s="101">
        <v>-0.0007881168992618673</v>
      </c>
      <c r="O208" s="101">
        <v>-0.031298065935741734</v>
      </c>
      <c r="P208" s="101">
        <v>0.0006894750877657501</v>
      </c>
      <c r="Q208" s="101">
        <v>0.0037051275278464583</v>
      </c>
      <c r="R208" s="101">
        <v>-6.333382131529691E-05</v>
      </c>
      <c r="S208" s="101">
        <v>-0.00042469894190040255</v>
      </c>
      <c r="T208" s="101">
        <v>4.910239290156195E-05</v>
      </c>
      <c r="U208" s="101">
        <v>7.684068772279424E-05</v>
      </c>
      <c r="V208" s="101">
        <v>-5.002886203189123E-06</v>
      </c>
      <c r="W208" s="101">
        <v>-2.685851344389803E-05</v>
      </c>
      <c r="X208" s="101">
        <v>67.5</v>
      </c>
    </row>
    <row r="209" spans="1:24" s="101" customFormat="1" ht="12.75" hidden="1">
      <c r="A209" s="101">
        <v>3372</v>
      </c>
      <c r="B209" s="101">
        <v>160.6999969482422</v>
      </c>
      <c r="C209" s="101">
        <v>156.8000030517578</v>
      </c>
      <c r="D209" s="101">
        <v>8.67915153503418</v>
      </c>
      <c r="E209" s="101">
        <v>9.325337409973145</v>
      </c>
      <c r="F209" s="101">
        <v>28.495050758152377</v>
      </c>
      <c r="G209" s="101" t="s">
        <v>58</v>
      </c>
      <c r="H209" s="101">
        <v>-14.933709779569995</v>
      </c>
      <c r="I209" s="101">
        <v>78.26628716867219</v>
      </c>
      <c r="J209" s="101" t="s">
        <v>61</v>
      </c>
      <c r="K209" s="101">
        <v>-0.4315901307146563</v>
      </c>
      <c r="L209" s="101">
        <v>1.107245646726481</v>
      </c>
      <c r="M209" s="101">
        <v>-0.10425160249214996</v>
      </c>
      <c r="N209" s="101">
        <v>-0.07614447015462883</v>
      </c>
      <c r="O209" s="101">
        <v>-0.016996483523914533</v>
      </c>
      <c r="P209" s="101">
        <v>0.03175630935101767</v>
      </c>
      <c r="Q209" s="101">
        <v>-0.0022509126704874684</v>
      </c>
      <c r="R209" s="101">
        <v>-0.001170358320370839</v>
      </c>
      <c r="S209" s="101">
        <v>-0.000194726426412032</v>
      </c>
      <c r="T209" s="101">
        <v>0.0004647688192495597</v>
      </c>
      <c r="U209" s="101">
        <v>-5.552039222013321E-05</v>
      </c>
      <c r="V209" s="101">
        <v>-4.318770159666539E-05</v>
      </c>
      <c r="W209" s="101">
        <v>-1.1248433933386178E-05</v>
      </c>
      <c r="X209" s="101">
        <v>67.5</v>
      </c>
    </row>
    <row r="210" s="101" customFormat="1" ht="12.75" hidden="1">
      <c r="A210" s="101" t="s">
        <v>142</v>
      </c>
    </row>
    <row r="211" spans="1:24" s="101" customFormat="1" ht="12.75" hidden="1">
      <c r="A211" s="101">
        <v>1539</v>
      </c>
      <c r="B211" s="101">
        <v>154.88</v>
      </c>
      <c r="C211" s="101">
        <v>171.08</v>
      </c>
      <c r="D211" s="101">
        <v>9.433738937052818</v>
      </c>
      <c r="E211" s="101">
        <v>9.546383805568125</v>
      </c>
      <c r="F211" s="101">
        <v>31.31717684198642</v>
      </c>
      <c r="G211" s="101" t="s">
        <v>59</v>
      </c>
      <c r="H211" s="101">
        <v>-8.262004198537156</v>
      </c>
      <c r="I211" s="101">
        <v>79.11799580146284</v>
      </c>
      <c r="J211" s="101" t="s">
        <v>73</v>
      </c>
      <c r="K211" s="101">
        <v>1.7145350839580802</v>
      </c>
      <c r="M211" s="101" t="s">
        <v>68</v>
      </c>
      <c r="N211" s="101">
        <v>0.9043823158724246</v>
      </c>
      <c r="X211" s="101">
        <v>67.5</v>
      </c>
    </row>
    <row r="212" spans="1:24" s="101" customFormat="1" ht="12.75" hidden="1">
      <c r="A212" s="101">
        <v>3370</v>
      </c>
      <c r="B212" s="101">
        <v>153.5399932861328</v>
      </c>
      <c r="C212" s="101">
        <v>157.83999633789062</v>
      </c>
      <c r="D212" s="101">
        <v>8.530379295349121</v>
      </c>
      <c r="E212" s="101">
        <v>9.27284049987793</v>
      </c>
      <c r="F212" s="101">
        <v>35.83172979978847</v>
      </c>
      <c r="G212" s="101" t="s">
        <v>56</v>
      </c>
      <c r="H212" s="101">
        <v>14.064031656562662</v>
      </c>
      <c r="I212" s="101">
        <v>100.10402494269547</v>
      </c>
      <c r="J212" s="101" t="s">
        <v>62</v>
      </c>
      <c r="K212" s="101">
        <v>1.2674344062814247</v>
      </c>
      <c r="L212" s="101">
        <v>0.03833788510815822</v>
      </c>
      <c r="M212" s="101">
        <v>0.3000486052115492</v>
      </c>
      <c r="N212" s="101">
        <v>0.11837109738105592</v>
      </c>
      <c r="O212" s="101">
        <v>0.050902284399087325</v>
      </c>
      <c r="P212" s="101">
        <v>0.0010998886139412386</v>
      </c>
      <c r="Q212" s="101">
        <v>0.006196053501016386</v>
      </c>
      <c r="R212" s="101">
        <v>0.0018220387573026743</v>
      </c>
      <c r="S212" s="101">
        <v>0.0006678084307775603</v>
      </c>
      <c r="T212" s="101">
        <v>1.6234572176790967E-05</v>
      </c>
      <c r="U212" s="101">
        <v>0.00013550442054807886</v>
      </c>
      <c r="V212" s="101">
        <v>6.760327713881339E-05</v>
      </c>
      <c r="W212" s="101">
        <v>4.16345131455729E-05</v>
      </c>
      <c r="X212" s="101">
        <v>67.5</v>
      </c>
    </row>
    <row r="213" spans="1:24" s="101" customFormat="1" ht="12.75" hidden="1">
      <c r="A213" s="101">
        <v>3371</v>
      </c>
      <c r="B213" s="101">
        <v>118.37999725341797</v>
      </c>
      <c r="C213" s="101">
        <v>146.3800048828125</v>
      </c>
      <c r="D213" s="101">
        <v>8.576227188110352</v>
      </c>
      <c r="E213" s="101">
        <v>8.978503227233887</v>
      </c>
      <c r="F213" s="101">
        <v>26.42000722934152</v>
      </c>
      <c r="G213" s="101" t="s">
        <v>57</v>
      </c>
      <c r="H213" s="101">
        <v>22.427357807230592</v>
      </c>
      <c r="I213" s="101">
        <v>73.30735506064856</v>
      </c>
      <c r="J213" s="101" t="s">
        <v>60</v>
      </c>
      <c r="K213" s="101">
        <v>-1.1821640056682676</v>
      </c>
      <c r="L213" s="101">
        <v>-0.00020739329328283478</v>
      </c>
      <c r="M213" s="101">
        <v>0.2786137978526302</v>
      </c>
      <c r="N213" s="101">
        <v>-0.0012245274283582395</v>
      </c>
      <c r="O213" s="101">
        <v>-0.04767295284897078</v>
      </c>
      <c r="P213" s="101">
        <v>-2.3613812197330813E-05</v>
      </c>
      <c r="Q213" s="101">
        <v>0.005691035864657979</v>
      </c>
      <c r="R213" s="101">
        <v>-9.845579945693848E-05</v>
      </c>
      <c r="S213" s="101">
        <v>-0.0006398116181369227</v>
      </c>
      <c r="T213" s="101">
        <v>-1.6774566173641326E-06</v>
      </c>
      <c r="U213" s="101">
        <v>0.00011981239246303005</v>
      </c>
      <c r="V213" s="101">
        <v>-7.779666746545522E-06</v>
      </c>
      <c r="W213" s="101">
        <v>-4.026414286923834E-05</v>
      </c>
      <c r="X213" s="101">
        <v>67.5</v>
      </c>
    </row>
    <row r="214" spans="1:24" s="101" customFormat="1" ht="12.75" hidden="1">
      <c r="A214" s="101">
        <v>3372</v>
      </c>
      <c r="B214" s="101">
        <v>143.4199981689453</v>
      </c>
      <c r="C214" s="101">
        <v>139.1199951171875</v>
      </c>
      <c r="D214" s="101">
        <v>8.843415260314941</v>
      </c>
      <c r="E214" s="101">
        <v>9.337334632873535</v>
      </c>
      <c r="F214" s="101">
        <v>28.949832174498933</v>
      </c>
      <c r="G214" s="101" t="s">
        <v>58</v>
      </c>
      <c r="H214" s="101">
        <v>2.0618777020158774</v>
      </c>
      <c r="I214" s="101">
        <v>77.98187587096119</v>
      </c>
      <c r="J214" s="101" t="s">
        <v>61</v>
      </c>
      <c r="K214" s="101">
        <v>-0.45703198786113797</v>
      </c>
      <c r="L214" s="101">
        <v>-0.03833732414486229</v>
      </c>
      <c r="M214" s="101">
        <v>-0.11137107854164763</v>
      </c>
      <c r="N214" s="101">
        <v>-0.11836476345506132</v>
      </c>
      <c r="O214" s="101">
        <v>-0.017841864356209464</v>
      </c>
      <c r="P214" s="101">
        <v>-0.001099635098999249</v>
      </c>
      <c r="Q214" s="101">
        <v>-0.0024501407662895695</v>
      </c>
      <c r="R214" s="101">
        <v>-0.0018193767308246989</v>
      </c>
      <c r="S214" s="101">
        <v>-0.00019133529082372675</v>
      </c>
      <c r="T214" s="101">
        <v>-1.6147677017462812E-05</v>
      </c>
      <c r="U214" s="101">
        <v>-6.329643434156049E-05</v>
      </c>
      <c r="V214" s="101">
        <v>-6.715415002231732E-05</v>
      </c>
      <c r="W214" s="101">
        <v>-1.0593936184178496E-05</v>
      </c>
      <c r="X214" s="101">
        <v>67.5</v>
      </c>
    </row>
    <row r="215" s="101" customFormat="1" ht="12.75" hidden="1">
      <c r="A215" s="101" t="s">
        <v>148</v>
      </c>
    </row>
    <row r="216" spans="1:24" s="101" customFormat="1" ht="12.75" hidden="1">
      <c r="A216" s="101">
        <v>1539</v>
      </c>
      <c r="B216" s="101">
        <v>126.96</v>
      </c>
      <c r="C216" s="101">
        <v>160.56</v>
      </c>
      <c r="D216" s="101">
        <v>9.782316525014046</v>
      </c>
      <c r="E216" s="101">
        <v>9.812756779300697</v>
      </c>
      <c r="F216" s="101">
        <v>26.63481848437451</v>
      </c>
      <c r="G216" s="101" t="s">
        <v>59</v>
      </c>
      <c r="H216" s="101">
        <v>5.354994179191664</v>
      </c>
      <c r="I216" s="101">
        <v>64.81499417919166</v>
      </c>
      <c r="J216" s="101" t="s">
        <v>73</v>
      </c>
      <c r="K216" s="101">
        <v>0.8098932759267438</v>
      </c>
      <c r="M216" s="101" t="s">
        <v>68</v>
      </c>
      <c r="N216" s="101">
        <v>0.5264125907538058</v>
      </c>
      <c r="X216" s="101">
        <v>67.5</v>
      </c>
    </row>
    <row r="217" spans="1:24" s="101" customFormat="1" ht="12.75" hidden="1">
      <c r="A217" s="101">
        <v>3370</v>
      </c>
      <c r="B217" s="101">
        <v>159.74000549316406</v>
      </c>
      <c r="C217" s="101">
        <v>160.83999633789062</v>
      </c>
      <c r="D217" s="101">
        <v>8.51611614227295</v>
      </c>
      <c r="E217" s="101">
        <v>9.142057418823242</v>
      </c>
      <c r="F217" s="101">
        <v>35.4405344370488</v>
      </c>
      <c r="G217" s="101" t="s">
        <v>56</v>
      </c>
      <c r="H217" s="101">
        <v>6.962756828559435</v>
      </c>
      <c r="I217" s="101">
        <v>99.2027623217235</v>
      </c>
      <c r="J217" s="101" t="s">
        <v>62</v>
      </c>
      <c r="K217" s="101">
        <v>0.7434343262566773</v>
      </c>
      <c r="L217" s="101">
        <v>0.4592957194540514</v>
      </c>
      <c r="M217" s="101">
        <v>0.17599864728685052</v>
      </c>
      <c r="N217" s="101">
        <v>0.11911654007155484</v>
      </c>
      <c r="O217" s="101">
        <v>0.029857587143040418</v>
      </c>
      <c r="P217" s="101">
        <v>0.013175642912119269</v>
      </c>
      <c r="Q217" s="101">
        <v>0.003634456138351559</v>
      </c>
      <c r="R217" s="101">
        <v>0.001833496652541076</v>
      </c>
      <c r="S217" s="101">
        <v>0.0003916924595176052</v>
      </c>
      <c r="T217" s="101">
        <v>0.00019384000449746777</v>
      </c>
      <c r="U217" s="101">
        <v>7.94805316572821E-05</v>
      </c>
      <c r="V217" s="101">
        <v>6.803033043075314E-05</v>
      </c>
      <c r="W217" s="101">
        <v>2.441373404762251E-05</v>
      </c>
      <c r="X217" s="101">
        <v>67.5</v>
      </c>
    </row>
    <row r="218" spans="1:24" s="101" customFormat="1" ht="12.75" hidden="1">
      <c r="A218" s="101">
        <v>3371</v>
      </c>
      <c r="B218" s="101">
        <v>121.86000061035156</v>
      </c>
      <c r="C218" s="101">
        <v>130.86000061035156</v>
      </c>
      <c r="D218" s="101">
        <v>8.613114356994629</v>
      </c>
      <c r="E218" s="101">
        <v>8.947513580322266</v>
      </c>
      <c r="F218" s="101">
        <v>27.50049092615107</v>
      </c>
      <c r="G218" s="101" t="s">
        <v>57</v>
      </c>
      <c r="H218" s="101">
        <v>21.629682895816117</v>
      </c>
      <c r="I218" s="101">
        <v>75.98968350616768</v>
      </c>
      <c r="J218" s="101" t="s">
        <v>60</v>
      </c>
      <c r="K218" s="101">
        <v>-0.6275142821498378</v>
      </c>
      <c r="L218" s="101">
        <v>0.002500294133426207</v>
      </c>
      <c r="M218" s="101">
        <v>0.14747368530934174</v>
      </c>
      <c r="N218" s="101">
        <v>-0.0012321956837850075</v>
      </c>
      <c r="O218" s="101">
        <v>-0.02537339810454291</v>
      </c>
      <c r="P218" s="101">
        <v>0.00028609101313822194</v>
      </c>
      <c r="Q218" s="101">
        <v>0.0029922398250679673</v>
      </c>
      <c r="R218" s="101">
        <v>-9.90498998096901E-05</v>
      </c>
      <c r="S218" s="101">
        <v>-0.0003460396333252384</v>
      </c>
      <c r="T218" s="101">
        <v>2.0371969343984867E-05</v>
      </c>
      <c r="U218" s="101">
        <v>6.163510479124391E-05</v>
      </c>
      <c r="V218" s="101">
        <v>-7.82069155190428E-06</v>
      </c>
      <c r="W218" s="101">
        <v>-2.1937406142402228E-05</v>
      </c>
      <c r="X218" s="101">
        <v>67.5</v>
      </c>
    </row>
    <row r="219" spans="1:24" s="101" customFormat="1" ht="12.75" hidden="1">
      <c r="A219" s="101">
        <v>3372</v>
      </c>
      <c r="B219" s="101">
        <v>137.94000244140625</v>
      </c>
      <c r="C219" s="101">
        <v>140.0399932861328</v>
      </c>
      <c r="D219" s="101">
        <v>8.930213928222656</v>
      </c>
      <c r="E219" s="101">
        <v>9.442422866821289</v>
      </c>
      <c r="F219" s="101">
        <v>25.11335912270224</v>
      </c>
      <c r="G219" s="101" t="s">
        <v>58</v>
      </c>
      <c r="H219" s="101">
        <v>-3.4653186395056537</v>
      </c>
      <c r="I219" s="101">
        <v>66.9746838019006</v>
      </c>
      <c r="J219" s="101" t="s">
        <v>61</v>
      </c>
      <c r="K219" s="101">
        <v>-0.39864824489102346</v>
      </c>
      <c r="L219" s="101">
        <v>0.45928891390720616</v>
      </c>
      <c r="M219" s="101">
        <v>-0.09605746190735244</v>
      </c>
      <c r="N219" s="101">
        <v>-0.11911016670467384</v>
      </c>
      <c r="O219" s="101">
        <v>-0.015737413339956177</v>
      </c>
      <c r="P219" s="101">
        <v>0.013172536508959855</v>
      </c>
      <c r="Q219" s="101">
        <v>-0.0020629523142522096</v>
      </c>
      <c r="R219" s="101">
        <v>-0.0018308192407299586</v>
      </c>
      <c r="S219" s="101">
        <v>-0.0001835199035829229</v>
      </c>
      <c r="T219" s="101">
        <v>0.0001927665173431996</v>
      </c>
      <c r="U219" s="101">
        <v>-5.0182355164904365E-05</v>
      </c>
      <c r="V219" s="101">
        <v>-6.757930631611596E-05</v>
      </c>
      <c r="W219" s="101">
        <v>-1.0713571854957412E-05</v>
      </c>
      <c r="X219" s="101">
        <v>67.5</v>
      </c>
    </row>
    <row r="220" s="101" customFormat="1" ht="12.75" hidden="1">
      <c r="A220" s="101" t="s">
        <v>154</v>
      </c>
    </row>
    <row r="221" spans="1:24" s="101" customFormat="1" ht="12.75" hidden="1">
      <c r="A221" s="101">
        <v>1539</v>
      </c>
      <c r="B221" s="101">
        <v>157.1</v>
      </c>
      <c r="C221" s="101">
        <v>176.2</v>
      </c>
      <c r="D221" s="101">
        <v>9.188431764889348</v>
      </c>
      <c r="E221" s="101">
        <v>9.466669513965645</v>
      </c>
      <c r="F221" s="101">
        <v>27.838307635023913</v>
      </c>
      <c r="G221" s="101" t="s">
        <v>59</v>
      </c>
      <c r="H221" s="101">
        <v>-17.38649683757552</v>
      </c>
      <c r="I221" s="101">
        <v>72.21350316242447</v>
      </c>
      <c r="J221" s="101" t="s">
        <v>73</v>
      </c>
      <c r="K221" s="101">
        <v>1.6975320110947067</v>
      </c>
      <c r="M221" s="101" t="s">
        <v>68</v>
      </c>
      <c r="N221" s="101">
        <v>0.8791598166169842</v>
      </c>
      <c r="X221" s="101">
        <v>67.5</v>
      </c>
    </row>
    <row r="222" spans="1:24" s="101" customFormat="1" ht="12.75" hidden="1">
      <c r="A222" s="101">
        <v>3370</v>
      </c>
      <c r="B222" s="101">
        <v>176.13999938964844</v>
      </c>
      <c r="C222" s="101">
        <v>155.74000549316406</v>
      </c>
      <c r="D222" s="101">
        <v>8.664299011230469</v>
      </c>
      <c r="E222" s="101">
        <v>9.310108184814453</v>
      </c>
      <c r="F222" s="101">
        <v>41.21782009783831</v>
      </c>
      <c r="G222" s="101" t="s">
        <v>56</v>
      </c>
      <c r="H222" s="101">
        <v>4.838961782983034</v>
      </c>
      <c r="I222" s="101">
        <v>113.47896117263147</v>
      </c>
      <c r="J222" s="101" t="s">
        <v>62</v>
      </c>
      <c r="K222" s="101">
        <v>1.2653761863030217</v>
      </c>
      <c r="L222" s="101">
        <v>0.061541632867594384</v>
      </c>
      <c r="M222" s="101">
        <v>0.2995609279178148</v>
      </c>
      <c r="N222" s="101">
        <v>0.014368811228983543</v>
      </c>
      <c r="O222" s="101">
        <v>0.0508196501217502</v>
      </c>
      <c r="P222" s="101">
        <v>0.0017654262216633756</v>
      </c>
      <c r="Q222" s="101">
        <v>0.006185917146577438</v>
      </c>
      <c r="R222" s="101">
        <v>0.00022118025580550793</v>
      </c>
      <c r="S222" s="101">
        <v>0.0006667450982234812</v>
      </c>
      <c r="T222" s="101">
        <v>2.6015250125160005E-05</v>
      </c>
      <c r="U222" s="101">
        <v>0.0001352891246183913</v>
      </c>
      <c r="V222" s="101">
        <v>8.22240589405426E-06</v>
      </c>
      <c r="W222" s="101">
        <v>4.1573250446443366E-05</v>
      </c>
      <c r="X222" s="101">
        <v>67.5</v>
      </c>
    </row>
    <row r="223" spans="1:24" s="101" customFormat="1" ht="12.75" hidden="1">
      <c r="A223" s="101">
        <v>3371</v>
      </c>
      <c r="B223" s="101">
        <v>132.13999938964844</v>
      </c>
      <c r="C223" s="101">
        <v>127.44000244140625</v>
      </c>
      <c r="D223" s="101">
        <v>8.786389350891113</v>
      </c>
      <c r="E223" s="101">
        <v>9.104310989379883</v>
      </c>
      <c r="F223" s="101">
        <v>29.010180503285472</v>
      </c>
      <c r="G223" s="101" t="s">
        <v>57</v>
      </c>
      <c r="H223" s="101">
        <v>13.974370131858919</v>
      </c>
      <c r="I223" s="101">
        <v>78.61436952150736</v>
      </c>
      <c r="J223" s="101" t="s">
        <v>60</v>
      </c>
      <c r="K223" s="101">
        <v>-1.2076834709489395</v>
      </c>
      <c r="L223" s="101">
        <v>-0.0003350822700667027</v>
      </c>
      <c r="M223" s="101">
        <v>0.28486778119576217</v>
      </c>
      <c r="N223" s="101">
        <v>0.00014819703015255843</v>
      </c>
      <c r="O223" s="101">
        <v>-0.048663417950879875</v>
      </c>
      <c r="P223" s="101">
        <v>-3.8114009149981345E-05</v>
      </c>
      <c r="Q223" s="101">
        <v>0.005830250526130981</v>
      </c>
      <c r="R223" s="101">
        <v>1.1895272351816633E-05</v>
      </c>
      <c r="S223" s="101">
        <v>-0.0006499701386512089</v>
      </c>
      <c r="T223" s="101">
        <v>-2.7016575017888695E-06</v>
      </c>
      <c r="U223" s="101">
        <v>0.0001235250581392221</v>
      </c>
      <c r="V223" s="101">
        <v>9.271903706756953E-07</v>
      </c>
      <c r="W223" s="101">
        <v>-4.081250609806205E-05</v>
      </c>
      <c r="X223" s="101">
        <v>67.5</v>
      </c>
    </row>
    <row r="224" spans="1:24" s="101" customFormat="1" ht="12.75" hidden="1">
      <c r="A224" s="101">
        <v>3372</v>
      </c>
      <c r="B224" s="101">
        <v>138.74000549316406</v>
      </c>
      <c r="C224" s="101">
        <v>120.13999938964844</v>
      </c>
      <c r="D224" s="101">
        <v>8.958209991455078</v>
      </c>
      <c r="E224" s="101">
        <v>9.46070384979248</v>
      </c>
      <c r="F224" s="101">
        <v>24.875825455556917</v>
      </c>
      <c r="G224" s="101" t="s">
        <v>58</v>
      </c>
      <c r="H224" s="101">
        <v>-5.103905997600165</v>
      </c>
      <c r="I224" s="101">
        <v>66.1360994955639</v>
      </c>
      <c r="J224" s="101" t="s">
        <v>61</v>
      </c>
      <c r="K224" s="101">
        <v>-0.377726788644255</v>
      </c>
      <c r="L224" s="101">
        <v>-0.061540720631806545</v>
      </c>
      <c r="M224" s="101">
        <v>-0.09266658929509393</v>
      </c>
      <c r="N224" s="101">
        <v>0.014368046971471714</v>
      </c>
      <c r="O224" s="101">
        <v>-0.014646111833353159</v>
      </c>
      <c r="P224" s="101">
        <v>-0.0017650147496389762</v>
      </c>
      <c r="Q224" s="101">
        <v>-0.002067304947720624</v>
      </c>
      <c r="R224" s="101">
        <v>0.0002208601549711175</v>
      </c>
      <c r="S224" s="101">
        <v>-0.0001486197997131196</v>
      </c>
      <c r="T224" s="101">
        <v>-2.5874587645364817E-05</v>
      </c>
      <c r="U224" s="101">
        <v>-5.517886598791615E-05</v>
      </c>
      <c r="V224" s="101">
        <v>8.169961854446108E-06</v>
      </c>
      <c r="W224" s="101">
        <v>-7.916722723346552E-06</v>
      </c>
      <c r="X224" s="101">
        <v>67.5</v>
      </c>
    </row>
    <row r="225" spans="1:14" s="101" customFormat="1" ht="12.75">
      <c r="A225" s="101" t="s">
        <v>160</v>
      </c>
      <c r="E225" s="99" t="s">
        <v>106</v>
      </c>
      <c r="F225" s="102">
        <f>MIN(F196:F224)</f>
        <v>24.875825455556917</v>
      </c>
      <c r="G225" s="102"/>
      <c r="H225" s="102"/>
      <c r="I225" s="115"/>
      <c r="J225" s="115" t="s">
        <v>116</v>
      </c>
      <c r="K225" s="102">
        <f>AVERAGE(K223,K218,K213,K208,K203,K198)</f>
        <v>-1.0181548699978742</v>
      </c>
      <c r="L225" s="102">
        <f>AVERAGE(L223,L218,L213,L208,L203,L198)</f>
        <v>0.00365620833216689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42.72927784805282</v>
      </c>
      <c r="G226" s="102"/>
      <c r="H226" s="102"/>
      <c r="I226" s="115"/>
      <c r="J226" s="115" t="s">
        <v>117</v>
      </c>
      <c r="K226" s="102">
        <f>AVERAGE(K224,K219,K214,K209,K204,K199)</f>
        <v>-0.5450871049446068</v>
      </c>
      <c r="L226" s="102">
        <f>AVERAGE(L224,L219,L214,L209,L204,L199)</f>
        <v>0.6717823383502247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0.6363467937486713</v>
      </c>
      <c r="L227" s="102">
        <f>ABS(L225/$H$33)</f>
        <v>0.010156134256019139</v>
      </c>
      <c r="M227" s="115" t="s">
        <v>111</v>
      </c>
      <c r="N227" s="102">
        <f>K227+L227+L228+K228</f>
        <v>1.3760754718284711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0.3097085823548902</v>
      </c>
      <c r="L228" s="102">
        <f>ABS(L226/$H$34)</f>
        <v>0.41986396146889043</v>
      </c>
      <c r="M228" s="102"/>
      <c r="N228" s="102"/>
    </row>
    <row r="229" s="101" customFormat="1" ht="12.75"/>
    <row r="230" s="119" customFormat="1" ht="12.75">
      <c r="A230" s="119" t="s">
        <v>125</v>
      </c>
    </row>
    <row r="231" spans="1:24" s="119" customFormat="1" ht="12.75">
      <c r="A231" s="119">
        <v>1539</v>
      </c>
      <c r="B231" s="119">
        <v>139.06</v>
      </c>
      <c r="C231" s="119">
        <v>170.96</v>
      </c>
      <c r="D231" s="119">
        <v>9.592977374405994</v>
      </c>
      <c r="E231" s="119">
        <v>9.639202607443524</v>
      </c>
      <c r="F231" s="119">
        <v>26.530961156845752</v>
      </c>
      <c r="G231" s="119" t="s">
        <v>59</v>
      </c>
      <c r="H231" s="119">
        <v>-5.689992277877977</v>
      </c>
      <c r="I231" s="119">
        <v>65.87000772212203</v>
      </c>
      <c r="J231" s="119" t="s">
        <v>73</v>
      </c>
      <c r="K231" s="119">
        <v>1.6431095597693972</v>
      </c>
      <c r="M231" s="119" t="s">
        <v>68</v>
      </c>
      <c r="N231" s="119">
        <v>1.0177292827894753</v>
      </c>
      <c r="X231" s="119">
        <v>67.5</v>
      </c>
    </row>
    <row r="232" spans="1:24" s="119" customFormat="1" ht="12.75">
      <c r="A232" s="119">
        <v>3370</v>
      </c>
      <c r="B232" s="119">
        <v>171.63999938964844</v>
      </c>
      <c r="C232" s="119">
        <v>179.5399932861328</v>
      </c>
      <c r="D232" s="119">
        <v>8.770941734313965</v>
      </c>
      <c r="E232" s="119">
        <v>9.17612075805664</v>
      </c>
      <c r="F232" s="119">
        <v>39.97436380162022</v>
      </c>
      <c r="G232" s="119" t="s">
        <v>56</v>
      </c>
      <c r="H232" s="119">
        <v>4.556901667561135</v>
      </c>
      <c r="I232" s="119">
        <v>108.69690105720957</v>
      </c>
      <c r="J232" s="119" t="s">
        <v>62</v>
      </c>
      <c r="K232" s="119">
        <v>1.1040305521915272</v>
      </c>
      <c r="L232" s="119">
        <v>0.5765169308387577</v>
      </c>
      <c r="M232" s="119">
        <v>0.2613639923604321</v>
      </c>
      <c r="N232" s="119">
        <v>0.14583910133361652</v>
      </c>
      <c r="O232" s="119">
        <v>0.044340053072722874</v>
      </c>
      <c r="P232" s="119">
        <v>0.01653843919860246</v>
      </c>
      <c r="Q232" s="119">
        <v>0.005397106175824867</v>
      </c>
      <c r="R232" s="119">
        <v>0.002244822902699701</v>
      </c>
      <c r="S232" s="119">
        <v>0.0005817115230368336</v>
      </c>
      <c r="T232" s="119">
        <v>0.00024337606007240317</v>
      </c>
      <c r="U232" s="119">
        <v>0.00011804106336697572</v>
      </c>
      <c r="V232" s="119">
        <v>8.330945038209022E-05</v>
      </c>
      <c r="W232" s="119">
        <v>3.62771495246702E-05</v>
      </c>
      <c r="X232" s="119">
        <v>67.5</v>
      </c>
    </row>
    <row r="233" spans="1:24" s="119" customFormat="1" ht="12.75">
      <c r="A233" s="119">
        <v>3372</v>
      </c>
      <c r="B233" s="119">
        <v>165.66000366210938</v>
      </c>
      <c r="C233" s="119">
        <v>160.16000366210938</v>
      </c>
      <c r="D233" s="119">
        <v>8.716477394104004</v>
      </c>
      <c r="E233" s="119">
        <v>9.296241760253906</v>
      </c>
      <c r="F233" s="119">
        <v>39.3970191011536</v>
      </c>
      <c r="G233" s="119" t="s">
        <v>57</v>
      </c>
      <c r="H233" s="119">
        <v>9.609349269511384</v>
      </c>
      <c r="I233" s="119">
        <v>107.76935293162076</v>
      </c>
      <c r="J233" s="119" t="s">
        <v>60</v>
      </c>
      <c r="K233" s="119">
        <v>-0.5848056407209152</v>
      </c>
      <c r="L233" s="119">
        <v>-0.00313568259145965</v>
      </c>
      <c r="M233" s="119">
        <v>0.140955750998791</v>
      </c>
      <c r="N233" s="119">
        <v>-0.0015084072120680125</v>
      </c>
      <c r="O233" s="119">
        <v>-0.02307968490189027</v>
      </c>
      <c r="P233" s="119">
        <v>-0.0003588049004178702</v>
      </c>
      <c r="Q233" s="119">
        <v>0.003029013032138709</v>
      </c>
      <c r="R233" s="119">
        <v>-0.00012128721897181532</v>
      </c>
      <c r="S233" s="119">
        <v>-0.00026855375940403395</v>
      </c>
      <c r="T233" s="119">
        <v>-2.5551717313361636E-05</v>
      </c>
      <c r="U233" s="119">
        <v>7.378205549964323E-05</v>
      </c>
      <c r="V233" s="119">
        <v>-9.574928359012955E-06</v>
      </c>
      <c r="W233" s="119">
        <v>-1.56652780780981E-05</v>
      </c>
      <c r="X233" s="119">
        <v>67.5</v>
      </c>
    </row>
    <row r="234" spans="1:24" s="119" customFormat="1" ht="12.75">
      <c r="A234" s="119">
        <v>3371</v>
      </c>
      <c r="B234" s="119">
        <v>104.5199966430664</v>
      </c>
      <c r="C234" s="119">
        <v>129.02000427246094</v>
      </c>
      <c r="D234" s="119">
        <v>8.98613166809082</v>
      </c>
      <c r="E234" s="119">
        <v>9.39775562286377</v>
      </c>
      <c r="F234" s="119">
        <v>24.88648869029654</v>
      </c>
      <c r="G234" s="119" t="s">
        <v>58</v>
      </c>
      <c r="H234" s="119">
        <v>28.8440966936558</v>
      </c>
      <c r="I234" s="119">
        <v>65.8640933367222</v>
      </c>
      <c r="J234" s="119" t="s">
        <v>61</v>
      </c>
      <c r="K234" s="119">
        <v>0.936421818815286</v>
      </c>
      <c r="L234" s="119">
        <v>-0.5765084032678331</v>
      </c>
      <c r="M234" s="119">
        <v>0.2200968258811354</v>
      </c>
      <c r="N234" s="119">
        <v>-0.14583130043128412</v>
      </c>
      <c r="O234" s="119">
        <v>0.03785985276412653</v>
      </c>
      <c r="P234" s="119">
        <v>-0.016534546566788776</v>
      </c>
      <c r="Q234" s="119">
        <v>0.004466971583104239</v>
      </c>
      <c r="R234" s="119">
        <v>-0.0022415439489332336</v>
      </c>
      <c r="S234" s="119">
        <v>0.0005160108277389079</v>
      </c>
      <c r="T234" s="119">
        <v>-0.00024203102354595794</v>
      </c>
      <c r="U234" s="119">
        <v>9.21406583819214E-05</v>
      </c>
      <c r="V234" s="119">
        <v>-8.275738800787349E-05</v>
      </c>
      <c r="W234" s="119">
        <v>3.2720492666999046E-05</v>
      </c>
      <c r="X234" s="119">
        <v>67.5</v>
      </c>
    </row>
    <row r="235" s="119" customFormat="1" ht="12.75">
      <c r="A235" s="119" t="s">
        <v>131</v>
      </c>
    </row>
    <row r="236" spans="1:24" s="119" customFormat="1" ht="12.75">
      <c r="A236" s="119">
        <v>1539</v>
      </c>
      <c r="B236" s="119">
        <v>138.18</v>
      </c>
      <c r="C236" s="119">
        <v>175.38</v>
      </c>
      <c r="D236" s="119">
        <v>9.359853574803472</v>
      </c>
      <c r="E236" s="119">
        <v>9.55023052370845</v>
      </c>
      <c r="F236" s="119">
        <v>23.800124282268776</v>
      </c>
      <c r="G236" s="119" t="s">
        <v>59</v>
      </c>
      <c r="H236" s="119">
        <v>-10.12050092249595</v>
      </c>
      <c r="I236" s="119">
        <v>60.559499077504064</v>
      </c>
      <c r="J236" s="119" t="s">
        <v>73</v>
      </c>
      <c r="K236" s="119">
        <v>2.6833113053465825</v>
      </c>
      <c r="M236" s="119" t="s">
        <v>68</v>
      </c>
      <c r="N236" s="119">
        <v>1.6049087579090586</v>
      </c>
      <c r="X236" s="119">
        <v>67.5</v>
      </c>
    </row>
    <row r="237" spans="1:24" s="119" customFormat="1" ht="12.75">
      <c r="A237" s="119">
        <v>3370</v>
      </c>
      <c r="B237" s="119">
        <v>185.63999938964844</v>
      </c>
      <c r="C237" s="119">
        <v>181.33999633789062</v>
      </c>
      <c r="D237" s="119">
        <v>8.54743766784668</v>
      </c>
      <c r="E237" s="119">
        <v>8.970128059387207</v>
      </c>
      <c r="F237" s="119">
        <v>42.72927784805282</v>
      </c>
      <c r="G237" s="119" t="s">
        <v>56</v>
      </c>
      <c r="H237" s="119">
        <v>1.1561152618328379</v>
      </c>
      <c r="I237" s="119">
        <v>119.29611465148128</v>
      </c>
      <c r="J237" s="119" t="s">
        <v>62</v>
      </c>
      <c r="K237" s="119">
        <v>1.4439924894024947</v>
      </c>
      <c r="L237" s="119">
        <v>0.6783346513354832</v>
      </c>
      <c r="M237" s="119">
        <v>0.34184519402401786</v>
      </c>
      <c r="N237" s="119">
        <v>0.131925735817985</v>
      </c>
      <c r="O237" s="119">
        <v>0.05799355548628125</v>
      </c>
      <c r="P237" s="119">
        <v>0.01945922094616013</v>
      </c>
      <c r="Q237" s="119">
        <v>0.007059058148911358</v>
      </c>
      <c r="R237" s="119">
        <v>0.002030648161982474</v>
      </c>
      <c r="S237" s="119">
        <v>0.0007608453920428403</v>
      </c>
      <c r="T237" s="119">
        <v>0.00028635457454007215</v>
      </c>
      <c r="U237" s="119">
        <v>0.0001543957716180043</v>
      </c>
      <c r="V237" s="119">
        <v>7.536122277286636E-05</v>
      </c>
      <c r="W237" s="119">
        <v>4.7446831222298165E-05</v>
      </c>
      <c r="X237" s="119">
        <v>67.5</v>
      </c>
    </row>
    <row r="238" spans="1:24" s="119" customFormat="1" ht="12.75">
      <c r="A238" s="119">
        <v>3372</v>
      </c>
      <c r="B238" s="119">
        <v>165.74000549316406</v>
      </c>
      <c r="C238" s="119">
        <v>161.24000549316406</v>
      </c>
      <c r="D238" s="119">
        <v>8.655817031860352</v>
      </c>
      <c r="E238" s="119">
        <v>9.254140853881836</v>
      </c>
      <c r="F238" s="119">
        <v>39.16878716184532</v>
      </c>
      <c r="G238" s="119" t="s">
        <v>57</v>
      </c>
      <c r="H238" s="119">
        <v>9.656265185840041</v>
      </c>
      <c r="I238" s="119">
        <v>107.8962706790041</v>
      </c>
      <c r="J238" s="119" t="s">
        <v>60</v>
      </c>
      <c r="K238" s="119">
        <v>-0.7558745880743923</v>
      </c>
      <c r="L238" s="119">
        <v>-0.003689947134559188</v>
      </c>
      <c r="M238" s="119">
        <v>0.18224218860195898</v>
      </c>
      <c r="N238" s="119">
        <v>-0.0013646062553673895</v>
      </c>
      <c r="O238" s="119">
        <v>-0.029822358324999035</v>
      </c>
      <c r="P238" s="119">
        <v>-0.00042218637779309565</v>
      </c>
      <c r="Q238" s="119">
        <v>0.003918734396055127</v>
      </c>
      <c r="R238" s="119">
        <v>-0.00010973329843063444</v>
      </c>
      <c r="S238" s="119">
        <v>-0.00034629539956069523</v>
      </c>
      <c r="T238" s="119">
        <v>-3.0061892098142122E-05</v>
      </c>
      <c r="U238" s="119">
        <v>9.561857600992166E-05</v>
      </c>
      <c r="V238" s="119">
        <v>-8.664621139991105E-06</v>
      </c>
      <c r="W238" s="119">
        <v>-2.017611688858498E-05</v>
      </c>
      <c r="X238" s="119">
        <v>67.5</v>
      </c>
    </row>
    <row r="239" spans="1:24" s="119" customFormat="1" ht="12.75">
      <c r="A239" s="119">
        <v>3371</v>
      </c>
      <c r="B239" s="119">
        <v>97.33999633789062</v>
      </c>
      <c r="C239" s="119">
        <v>118.54000091552734</v>
      </c>
      <c r="D239" s="119">
        <v>8.901286125183105</v>
      </c>
      <c r="E239" s="119">
        <v>9.260234832763672</v>
      </c>
      <c r="F239" s="119">
        <v>23.5522261316467</v>
      </c>
      <c r="G239" s="119" t="s">
        <v>58</v>
      </c>
      <c r="H239" s="119">
        <v>33.06801224373617</v>
      </c>
      <c r="I239" s="119">
        <v>62.908008581626795</v>
      </c>
      <c r="J239" s="119" t="s">
        <v>61</v>
      </c>
      <c r="K239" s="119">
        <v>1.2303527610218874</v>
      </c>
      <c r="L239" s="119">
        <v>-0.6783246151309679</v>
      </c>
      <c r="M239" s="119">
        <v>0.2892160461850041</v>
      </c>
      <c r="N239" s="119">
        <v>-0.13191867805919139</v>
      </c>
      <c r="O239" s="119">
        <v>0.04973810834637504</v>
      </c>
      <c r="P239" s="119">
        <v>-0.019454640538799042</v>
      </c>
      <c r="Q239" s="119">
        <v>0.00587144127816044</v>
      </c>
      <c r="R239" s="119">
        <v>-0.002027681079701227</v>
      </c>
      <c r="S239" s="119">
        <v>0.0006774697091648613</v>
      </c>
      <c r="T239" s="119">
        <v>-0.0002847722335543011</v>
      </c>
      <c r="U239" s="119">
        <v>0.00012122352170826325</v>
      </c>
      <c r="V239" s="119">
        <v>-7.486146030049114E-05</v>
      </c>
      <c r="W239" s="119">
        <v>4.294328935160189E-05</v>
      </c>
      <c r="X239" s="119">
        <v>67.5</v>
      </c>
    </row>
    <row r="240" s="119" customFormat="1" ht="12.75">
      <c r="A240" s="119" t="s">
        <v>137</v>
      </c>
    </row>
    <row r="241" spans="1:24" s="119" customFormat="1" ht="12.75">
      <c r="A241" s="119">
        <v>1539</v>
      </c>
      <c r="B241" s="119">
        <v>136.18</v>
      </c>
      <c r="C241" s="119">
        <v>161.48</v>
      </c>
      <c r="D241" s="119">
        <v>9.636777215930447</v>
      </c>
      <c r="E241" s="119">
        <v>9.979439702985015</v>
      </c>
      <c r="F241" s="119">
        <v>25.208446378198495</v>
      </c>
      <c r="G241" s="119" t="s">
        <v>59</v>
      </c>
      <c r="H241" s="119">
        <v>-6.385472885853659</v>
      </c>
      <c r="I241" s="119">
        <v>62.294527114146355</v>
      </c>
      <c r="J241" s="119" t="s">
        <v>73</v>
      </c>
      <c r="K241" s="119">
        <v>1.5849464951081265</v>
      </c>
      <c r="M241" s="119" t="s">
        <v>68</v>
      </c>
      <c r="N241" s="119">
        <v>0.8904239698200385</v>
      </c>
      <c r="X241" s="119">
        <v>67.5</v>
      </c>
    </row>
    <row r="242" spans="1:24" s="119" customFormat="1" ht="12.75">
      <c r="A242" s="119">
        <v>3370</v>
      </c>
      <c r="B242" s="119">
        <v>183.4600067138672</v>
      </c>
      <c r="C242" s="119">
        <v>168.05999755859375</v>
      </c>
      <c r="D242" s="119">
        <v>8.680416107177734</v>
      </c>
      <c r="E242" s="119">
        <v>9.234051704406738</v>
      </c>
      <c r="F242" s="119">
        <v>40.86229482270358</v>
      </c>
      <c r="G242" s="119" t="s">
        <v>56</v>
      </c>
      <c r="H242" s="119">
        <v>-3.634283884952538</v>
      </c>
      <c r="I242" s="119">
        <v>112.32572282891465</v>
      </c>
      <c r="J242" s="119" t="s">
        <v>62</v>
      </c>
      <c r="K242" s="119">
        <v>1.1627066737628091</v>
      </c>
      <c r="L242" s="119">
        <v>0.38558702821672575</v>
      </c>
      <c r="M242" s="119">
        <v>0.2752547142845526</v>
      </c>
      <c r="N242" s="119">
        <v>0.07924664726379439</v>
      </c>
      <c r="O242" s="119">
        <v>0.04669661773951357</v>
      </c>
      <c r="P242" s="119">
        <v>0.011061202580130452</v>
      </c>
      <c r="Q242" s="119">
        <v>0.005683992344821091</v>
      </c>
      <c r="R242" s="119">
        <v>0.0012197768404135867</v>
      </c>
      <c r="S242" s="119">
        <v>0.0006126449235173148</v>
      </c>
      <c r="T242" s="119">
        <v>0.00016277113350807312</v>
      </c>
      <c r="U242" s="119">
        <v>0.00012432090452632594</v>
      </c>
      <c r="V242" s="119">
        <v>4.526859858602928E-05</v>
      </c>
      <c r="W242" s="119">
        <v>3.8204699658078234E-05</v>
      </c>
      <c r="X242" s="119">
        <v>67.5</v>
      </c>
    </row>
    <row r="243" spans="1:24" s="119" customFormat="1" ht="12.75">
      <c r="A243" s="119">
        <v>3372</v>
      </c>
      <c r="B243" s="119">
        <v>160.6999969482422</v>
      </c>
      <c r="C243" s="119">
        <v>156.8000030517578</v>
      </c>
      <c r="D243" s="119">
        <v>8.67915153503418</v>
      </c>
      <c r="E243" s="119">
        <v>9.325337409973145</v>
      </c>
      <c r="F243" s="119">
        <v>36.35908155372526</v>
      </c>
      <c r="G243" s="119" t="s">
        <v>57</v>
      </c>
      <c r="H243" s="119">
        <v>6.66612865460084</v>
      </c>
      <c r="I243" s="119">
        <v>99.86612560284303</v>
      </c>
      <c r="J243" s="119" t="s">
        <v>60</v>
      </c>
      <c r="K243" s="119">
        <v>-0.4979078383560743</v>
      </c>
      <c r="L243" s="119">
        <v>-0.0020975715909653837</v>
      </c>
      <c r="M243" s="119">
        <v>0.12069253402168695</v>
      </c>
      <c r="N243" s="119">
        <v>-0.0008197871311707291</v>
      </c>
      <c r="O243" s="119">
        <v>-0.019540456516299213</v>
      </c>
      <c r="P243" s="119">
        <v>-0.0002399925257764249</v>
      </c>
      <c r="Q243" s="119">
        <v>0.002625501681769247</v>
      </c>
      <c r="R243" s="119">
        <v>-6.59230090237635E-05</v>
      </c>
      <c r="S243" s="119">
        <v>-0.000218201107848789</v>
      </c>
      <c r="T243" s="119">
        <v>-1.7087301188676034E-05</v>
      </c>
      <c r="U243" s="119">
        <v>6.598322835089395E-05</v>
      </c>
      <c r="V243" s="119">
        <v>-5.205296450228798E-06</v>
      </c>
      <c r="W243" s="119">
        <v>-1.241080043952547E-05</v>
      </c>
      <c r="X243" s="119">
        <v>67.5</v>
      </c>
    </row>
    <row r="244" spans="1:24" s="119" customFormat="1" ht="12.75">
      <c r="A244" s="119">
        <v>3371</v>
      </c>
      <c r="B244" s="119">
        <v>114.18000030517578</v>
      </c>
      <c r="C244" s="119">
        <v>126.68000030517578</v>
      </c>
      <c r="D244" s="119">
        <v>8.69360637664795</v>
      </c>
      <c r="E244" s="119">
        <v>9.152362823486328</v>
      </c>
      <c r="F244" s="119">
        <v>25.692172032847736</v>
      </c>
      <c r="G244" s="119" t="s">
        <v>58</v>
      </c>
      <c r="H244" s="119">
        <v>23.632911865114167</v>
      </c>
      <c r="I244" s="119">
        <v>70.31291217028995</v>
      </c>
      <c r="J244" s="119" t="s">
        <v>61</v>
      </c>
      <c r="K244" s="119">
        <v>1.0507019528468369</v>
      </c>
      <c r="L244" s="119">
        <v>-0.38558132283919927</v>
      </c>
      <c r="M244" s="119">
        <v>0.2473832451224105</v>
      </c>
      <c r="N244" s="119">
        <v>-0.07924240690193489</v>
      </c>
      <c r="O244" s="119">
        <v>0.04241161005485259</v>
      </c>
      <c r="P244" s="119">
        <v>-0.011058598740629665</v>
      </c>
      <c r="Q244" s="119">
        <v>0.005041280580865503</v>
      </c>
      <c r="R244" s="119">
        <v>-0.0012179941285944712</v>
      </c>
      <c r="S244" s="119">
        <v>0.0005724701554186887</v>
      </c>
      <c r="T244" s="119">
        <v>-0.00016187175801105774</v>
      </c>
      <c r="U244" s="119">
        <v>0.00010536555831313016</v>
      </c>
      <c r="V244" s="119">
        <v>-4.4968332266254746E-05</v>
      </c>
      <c r="W244" s="119">
        <v>3.6132687533786324E-05</v>
      </c>
      <c r="X244" s="119">
        <v>67.5</v>
      </c>
    </row>
    <row r="245" s="119" customFormat="1" ht="12.75">
      <c r="A245" s="119" t="s">
        <v>143</v>
      </c>
    </row>
    <row r="246" spans="1:24" s="119" customFormat="1" ht="12.75">
      <c r="A246" s="119">
        <v>1539</v>
      </c>
      <c r="B246" s="119">
        <v>154.88</v>
      </c>
      <c r="C246" s="119">
        <v>171.08</v>
      </c>
      <c r="D246" s="119">
        <v>9.433738937052818</v>
      </c>
      <c r="E246" s="119">
        <v>9.546383805568125</v>
      </c>
      <c r="F246" s="119">
        <v>32.0975400019676</v>
      </c>
      <c r="G246" s="119" t="s">
        <v>59</v>
      </c>
      <c r="H246" s="119">
        <v>-6.2905375645386385</v>
      </c>
      <c r="I246" s="119">
        <v>81.08946243546136</v>
      </c>
      <c r="J246" s="119" t="s">
        <v>73</v>
      </c>
      <c r="K246" s="119">
        <v>0.6119947685152096</v>
      </c>
      <c r="M246" s="119" t="s">
        <v>68</v>
      </c>
      <c r="N246" s="119">
        <v>0.42854039910758707</v>
      </c>
      <c r="X246" s="119">
        <v>67.5</v>
      </c>
    </row>
    <row r="247" spans="1:24" s="119" customFormat="1" ht="12.75">
      <c r="A247" s="119">
        <v>3370</v>
      </c>
      <c r="B247" s="119">
        <v>153.5399932861328</v>
      </c>
      <c r="C247" s="119">
        <v>157.83999633789062</v>
      </c>
      <c r="D247" s="119">
        <v>8.530379295349121</v>
      </c>
      <c r="E247" s="119">
        <v>9.27284049987793</v>
      </c>
      <c r="F247" s="119">
        <v>35.83172979978847</v>
      </c>
      <c r="G247" s="119" t="s">
        <v>56</v>
      </c>
      <c r="H247" s="119">
        <v>14.064031656562662</v>
      </c>
      <c r="I247" s="119">
        <v>100.10402494269547</v>
      </c>
      <c r="J247" s="119" t="s">
        <v>62</v>
      </c>
      <c r="K247" s="119">
        <v>0.5956361877598145</v>
      </c>
      <c r="L247" s="119">
        <v>0.47215703177674484</v>
      </c>
      <c r="M247" s="119">
        <v>0.14100906847108108</v>
      </c>
      <c r="N247" s="119">
        <v>0.11674295781772617</v>
      </c>
      <c r="O247" s="119">
        <v>0.02392166683414537</v>
      </c>
      <c r="P247" s="119">
        <v>0.013544769617766452</v>
      </c>
      <c r="Q247" s="119">
        <v>0.0029118499642500633</v>
      </c>
      <c r="R247" s="119">
        <v>0.0017969944608917743</v>
      </c>
      <c r="S247" s="119">
        <v>0.00031383461426749855</v>
      </c>
      <c r="T247" s="119">
        <v>0.00019933357229129513</v>
      </c>
      <c r="U247" s="119">
        <v>6.368243551118174E-05</v>
      </c>
      <c r="V247" s="119">
        <v>6.668576699073799E-05</v>
      </c>
      <c r="W247" s="119">
        <v>1.956818255434778E-05</v>
      </c>
      <c r="X247" s="119">
        <v>67.5</v>
      </c>
    </row>
    <row r="248" spans="1:24" s="119" customFormat="1" ht="12.75">
      <c r="A248" s="119">
        <v>3372</v>
      </c>
      <c r="B248" s="119">
        <v>143.4199981689453</v>
      </c>
      <c r="C248" s="119">
        <v>139.1199951171875</v>
      </c>
      <c r="D248" s="119">
        <v>8.843415260314941</v>
      </c>
      <c r="E248" s="119">
        <v>9.337334632873535</v>
      </c>
      <c r="F248" s="119">
        <v>31.58320272488171</v>
      </c>
      <c r="G248" s="119" t="s">
        <v>57</v>
      </c>
      <c r="H248" s="119">
        <v>9.155361841902732</v>
      </c>
      <c r="I248" s="119">
        <v>85.07536001084804</v>
      </c>
      <c r="J248" s="119" t="s">
        <v>60</v>
      </c>
      <c r="K248" s="119">
        <v>-0.5942440817055185</v>
      </c>
      <c r="L248" s="119">
        <v>-0.0025678387369094456</v>
      </c>
      <c r="M248" s="119">
        <v>0.14056086642000573</v>
      </c>
      <c r="N248" s="119">
        <v>-0.001207375545675669</v>
      </c>
      <c r="O248" s="119">
        <v>-0.023882005434354515</v>
      </c>
      <c r="P248" s="119">
        <v>-0.0002937918152506072</v>
      </c>
      <c r="Q248" s="119">
        <v>0.00289549664868771</v>
      </c>
      <c r="R248" s="119">
        <v>-9.708223881074363E-05</v>
      </c>
      <c r="S248" s="119">
        <v>-0.0003138192483959423</v>
      </c>
      <c r="T248" s="119">
        <v>-2.092274998274132E-05</v>
      </c>
      <c r="U248" s="119">
        <v>6.259046192811794E-05</v>
      </c>
      <c r="V248" s="119">
        <v>-7.666216705277969E-06</v>
      </c>
      <c r="W248" s="119">
        <v>-1.9549835936193786E-05</v>
      </c>
      <c r="X248" s="119">
        <v>67.5</v>
      </c>
    </row>
    <row r="249" spans="1:24" s="119" customFormat="1" ht="12.75">
      <c r="A249" s="119">
        <v>3371</v>
      </c>
      <c r="B249" s="119">
        <v>118.37999725341797</v>
      </c>
      <c r="C249" s="119">
        <v>146.3800048828125</v>
      </c>
      <c r="D249" s="119">
        <v>8.576227188110352</v>
      </c>
      <c r="E249" s="119">
        <v>8.978503227233887</v>
      </c>
      <c r="F249" s="119">
        <v>23.00282851371357</v>
      </c>
      <c r="G249" s="119" t="s">
        <v>58</v>
      </c>
      <c r="H249" s="119">
        <v>12.945742937192868</v>
      </c>
      <c r="I249" s="119">
        <v>63.82574019061084</v>
      </c>
      <c r="J249" s="119" t="s">
        <v>61</v>
      </c>
      <c r="K249" s="119">
        <v>-0.04069937993397604</v>
      </c>
      <c r="L249" s="119">
        <v>-0.4721500490950385</v>
      </c>
      <c r="M249" s="119">
        <v>-0.011233887231912973</v>
      </c>
      <c r="N249" s="119">
        <v>-0.11673671420904005</v>
      </c>
      <c r="O249" s="119">
        <v>-0.0013769388357192892</v>
      </c>
      <c r="P249" s="119">
        <v>-0.013541583008188553</v>
      </c>
      <c r="Q249" s="119">
        <v>-0.0003081710105466358</v>
      </c>
      <c r="R249" s="119">
        <v>-0.0017943701210684523</v>
      </c>
      <c r="S249" s="119">
        <v>3.1055512611238846E-06</v>
      </c>
      <c r="T249" s="119">
        <v>-0.00019823246852009052</v>
      </c>
      <c r="U249" s="119">
        <v>-1.1742515414537053E-05</v>
      </c>
      <c r="V249" s="119">
        <v>-6.624364603922943E-05</v>
      </c>
      <c r="W249" s="119">
        <v>8.471619374044185E-07</v>
      </c>
      <c r="X249" s="119">
        <v>67.5</v>
      </c>
    </row>
    <row r="250" s="119" customFormat="1" ht="12.75">
      <c r="A250" s="119" t="s">
        <v>149</v>
      </c>
    </row>
    <row r="251" spans="1:24" s="119" customFormat="1" ht="12.75">
      <c r="A251" s="119">
        <v>1539</v>
      </c>
      <c r="B251" s="119">
        <v>126.96</v>
      </c>
      <c r="C251" s="119">
        <v>160.56</v>
      </c>
      <c r="D251" s="119">
        <v>9.782316525014046</v>
      </c>
      <c r="E251" s="119">
        <v>9.812756779300697</v>
      </c>
      <c r="F251" s="119">
        <v>24.108751411441663</v>
      </c>
      <c r="G251" s="119" t="s">
        <v>59</v>
      </c>
      <c r="H251" s="119">
        <v>-0.7921106987500224</v>
      </c>
      <c r="I251" s="119">
        <v>58.66788930124997</v>
      </c>
      <c r="J251" s="119" t="s">
        <v>73</v>
      </c>
      <c r="K251" s="119">
        <v>0.34546194883392917</v>
      </c>
      <c r="M251" s="119" t="s">
        <v>68</v>
      </c>
      <c r="N251" s="119">
        <v>0.2053319557303725</v>
      </c>
      <c r="X251" s="119">
        <v>67.5</v>
      </c>
    </row>
    <row r="252" spans="1:24" s="119" customFormat="1" ht="12.75">
      <c r="A252" s="119">
        <v>3370</v>
      </c>
      <c r="B252" s="119">
        <v>159.74000549316406</v>
      </c>
      <c r="C252" s="119">
        <v>160.83999633789062</v>
      </c>
      <c r="D252" s="119">
        <v>8.51611614227295</v>
      </c>
      <c r="E252" s="119">
        <v>9.142057418823242</v>
      </c>
      <c r="F252" s="119">
        <v>35.4405344370488</v>
      </c>
      <c r="G252" s="119" t="s">
        <v>56</v>
      </c>
      <c r="H252" s="119">
        <v>6.962756828559435</v>
      </c>
      <c r="I252" s="119">
        <v>99.2027623217235</v>
      </c>
      <c r="J252" s="119" t="s">
        <v>62</v>
      </c>
      <c r="K252" s="119">
        <v>0.5417974381640217</v>
      </c>
      <c r="L252" s="119">
        <v>0.14401256117878267</v>
      </c>
      <c r="M252" s="119">
        <v>0.12826332237081758</v>
      </c>
      <c r="N252" s="119">
        <v>0.11927011574274671</v>
      </c>
      <c r="O252" s="119">
        <v>0.021759592239292275</v>
      </c>
      <c r="P252" s="119">
        <v>0.004131314218271526</v>
      </c>
      <c r="Q252" s="119">
        <v>0.0026486145536984097</v>
      </c>
      <c r="R252" s="119">
        <v>0.0018358684207106716</v>
      </c>
      <c r="S252" s="119">
        <v>0.0002854582009149963</v>
      </c>
      <c r="T252" s="119">
        <v>6.081405427475281E-05</v>
      </c>
      <c r="U252" s="119">
        <v>5.791650205863016E-05</v>
      </c>
      <c r="V252" s="119">
        <v>6.812720301480257E-05</v>
      </c>
      <c r="W252" s="119">
        <v>1.779882142057276E-05</v>
      </c>
      <c r="X252" s="119">
        <v>67.5</v>
      </c>
    </row>
    <row r="253" spans="1:24" s="119" customFormat="1" ht="12.75">
      <c r="A253" s="119">
        <v>3372</v>
      </c>
      <c r="B253" s="119">
        <v>137.94000244140625</v>
      </c>
      <c r="C253" s="119">
        <v>140.0399932861328</v>
      </c>
      <c r="D253" s="119">
        <v>8.930213928222656</v>
      </c>
      <c r="E253" s="119">
        <v>9.442422866821289</v>
      </c>
      <c r="F253" s="119">
        <v>31.051308449682864</v>
      </c>
      <c r="G253" s="119" t="s">
        <v>57</v>
      </c>
      <c r="H253" s="119">
        <v>12.370566821421235</v>
      </c>
      <c r="I253" s="119">
        <v>82.81056926282749</v>
      </c>
      <c r="J253" s="119" t="s">
        <v>60</v>
      </c>
      <c r="K253" s="119">
        <v>-0.5055092978139586</v>
      </c>
      <c r="L253" s="119">
        <v>-0.0007824587978298897</v>
      </c>
      <c r="M253" s="119">
        <v>0.12018958403174575</v>
      </c>
      <c r="N253" s="119">
        <v>-0.0012336297232728253</v>
      </c>
      <c r="O253" s="119">
        <v>-0.020216478044450176</v>
      </c>
      <c r="P253" s="119">
        <v>-8.95383778348926E-05</v>
      </c>
      <c r="Q253" s="119">
        <v>0.0025053389865901743</v>
      </c>
      <c r="R253" s="119">
        <v>-9.918249790927972E-05</v>
      </c>
      <c r="S253" s="119">
        <v>-0.0002574798945133908</v>
      </c>
      <c r="T253" s="119">
        <v>-6.377587811140738E-06</v>
      </c>
      <c r="U253" s="119">
        <v>5.6101552416592474E-05</v>
      </c>
      <c r="V253" s="119">
        <v>-7.83030836421828E-06</v>
      </c>
      <c r="W253" s="119">
        <v>-1.5787186296453036E-05</v>
      </c>
      <c r="X253" s="119">
        <v>67.5</v>
      </c>
    </row>
    <row r="254" spans="1:24" s="119" customFormat="1" ht="12.75">
      <c r="A254" s="119">
        <v>3371</v>
      </c>
      <c r="B254" s="119">
        <v>121.86000061035156</v>
      </c>
      <c r="C254" s="119">
        <v>130.86000061035156</v>
      </c>
      <c r="D254" s="119">
        <v>8.613114356994629</v>
      </c>
      <c r="E254" s="119">
        <v>8.947513580322266</v>
      </c>
      <c r="F254" s="119">
        <v>24.008344733045426</v>
      </c>
      <c r="G254" s="119" t="s">
        <v>58</v>
      </c>
      <c r="H254" s="119">
        <v>11.980143013638212</v>
      </c>
      <c r="I254" s="119">
        <v>66.34014362398977</v>
      </c>
      <c r="J254" s="119" t="s">
        <v>61</v>
      </c>
      <c r="K254" s="119">
        <v>0.19494823370509262</v>
      </c>
      <c r="L254" s="119">
        <v>-0.14401043550903636</v>
      </c>
      <c r="M254" s="119">
        <v>0.04478776346142106</v>
      </c>
      <c r="N254" s="119">
        <v>-0.11926373575816772</v>
      </c>
      <c r="O254" s="119">
        <v>0.008048221536372652</v>
      </c>
      <c r="P254" s="119">
        <v>-0.004130343817285332</v>
      </c>
      <c r="Q254" s="119">
        <v>0.0008593227660980149</v>
      </c>
      <c r="R254" s="119">
        <v>-0.0018331873036520766</v>
      </c>
      <c r="S254" s="119">
        <v>0.00012324969935460117</v>
      </c>
      <c r="T254" s="119">
        <v>-6.047871998516312E-05</v>
      </c>
      <c r="U254" s="119">
        <v>1.438530594584763E-05</v>
      </c>
      <c r="V254" s="119">
        <v>-6.767571249378449E-05</v>
      </c>
      <c r="W254" s="119">
        <v>8.21965892251772E-06</v>
      </c>
      <c r="X254" s="119">
        <v>67.5</v>
      </c>
    </row>
    <row r="255" s="119" customFormat="1" ht="12.75">
      <c r="A255" s="119" t="s">
        <v>155</v>
      </c>
    </row>
    <row r="256" spans="1:24" s="119" customFormat="1" ht="12.75">
      <c r="A256" s="119">
        <v>1539</v>
      </c>
      <c r="B256" s="119">
        <v>157.1</v>
      </c>
      <c r="C256" s="119">
        <v>176.2</v>
      </c>
      <c r="D256" s="119">
        <v>9.188431764889348</v>
      </c>
      <c r="E256" s="119">
        <v>9.466669513965645</v>
      </c>
      <c r="F256" s="119">
        <v>28.709233564172333</v>
      </c>
      <c r="G256" s="119" t="s">
        <v>59</v>
      </c>
      <c r="H256" s="119">
        <v>-15.12728578339238</v>
      </c>
      <c r="I256" s="119">
        <v>74.47271421660761</v>
      </c>
      <c r="J256" s="119" t="s">
        <v>73</v>
      </c>
      <c r="K256" s="119">
        <v>1.1204458702495501</v>
      </c>
      <c r="M256" s="119" t="s">
        <v>68</v>
      </c>
      <c r="N256" s="119">
        <v>0.5855180949370337</v>
      </c>
      <c r="X256" s="119">
        <v>67.5</v>
      </c>
    </row>
    <row r="257" spans="1:24" s="119" customFormat="1" ht="12.75">
      <c r="A257" s="119">
        <v>3370</v>
      </c>
      <c r="B257" s="119">
        <v>176.13999938964844</v>
      </c>
      <c r="C257" s="119">
        <v>155.74000549316406</v>
      </c>
      <c r="D257" s="119">
        <v>8.664299011230469</v>
      </c>
      <c r="E257" s="119">
        <v>9.310108184814453</v>
      </c>
      <c r="F257" s="119">
        <v>41.21782009783831</v>
      </c>
      <c r="G257" s="119" t="s">
        <v>56</v>
      </c>
      <c r="H257" s="119">
        <v>4.838961782983034</v>
      </c>
      <c r="I257" s="119">
        <v>113.47896117263147</v>
      </c>
      <c r="J257" s="119" t="s">
        <v>62</v>
      </c>
      <c r="K257" s="119">
        <v>1.0224753576010526</v>
      </c>
      <c r="L257" s="119">
        <v>0.12007569774381768</v>
      </c>
      <c r="M257" s="119">
        <v>0.24205739718375946</v>
      </c>
      <c r="N257" s="119">
        <v>0.01601750572230894</v>
      </c>
      <c r="O257" s="119">
        <v>0.041064333309135614</v>
      </c>
      <c r="P257" s="119">
        <v>0.003444586330622409</v>
      </c>
      <c r="Q257" s="119">
        <v>0.004998470480066462</v>
      </c>
      <c r="R257" s="119">
        <v>0.00024655184457892916</v>
      </c>
      <c r="S257" s="119">
        <v>0.0005387605903023998</v>
      </c>
      <c r="T257" s="119">
        <v>5.0715670397959576E-05</v>
      </c>
      <c r="U257" s="119">
        <v>0.00010932043683185844</v>
      </c>
      <c r="V257" s="119">
        <v>9.160593684636314E-06</v>
      </c>
      <c r="W257" s="119">
        <v>3.3593934905685313E-05</v>
      </c>
      <c r="X257" s="119">
        <v>67.5</v>
      </c>
    </row>
    <row r="258" spans="1:24" s="119" customFormat="1" ht="12.75">
      <c r="A258" s="119">
        <v>3372</v>
      </c>
      <c r="B258" s="119">
        <v>138.74000549316406</v>
      </c>
      <c r="C258" s="119">
        <v>120.13999938964844</v>
      </c>
      <c r="D258" s="119">
        <v>8.958209991455078</v>
      </c>
      <c r="E258" s="119">
        <v>9.46070384979248</v>
      </c>
      <c r="F258" s="119">
        <v>30.55971899309986</v>
      </c>
      <c r="G258" s="119" t="s">
        <v>57</v>
      </c>
      <c r="H258" s="119">
        <v>10.007574390969594</v>
      </c>
      <c r="I258" s="119">
        <v>81.24757988413366</v>
      </c>
      <c r="J258" s="119" t="s">
        <v>60</v>
      </c>
      <c r="K258" s="119">
        <v>-0.968027578728013</v>
      </c>
      <c r="L258" s="119">
        <v>-0.000653554863677485</v>
      </c>
      <c r="M258" s="119">
        <v>0.22826670275704988</v>
      </c>
      <c r="N258" s="119">
        <v>0.0001653555290789042</v>
      </c>
      <c r="O258" s="119">
        <v>-0.03901795537807248</v>
      </c>
      <c r="P258" s="119">
        <v>-7.459264189572793E-05</v>
      </c>
      <c r="Q258" s="119">
        <v>0.004668418046190691</v>
      </c>
      <c r="R258" s="119">
        <v>1.3276234307931592E-05</v>
      </c>
      <c r="S258" s="119">
        <v>-0.0005220812942432478</v>
      </c>
      <c r="T258" s="119">
        <v>-5.301728233062292E-06</v>
      </c>
      <c r="U258" s="119">
        <v>9.868447190705731E-05</v>
      </c>
      <c r="V258" s="119">
        <v>1.038262234641527E-06</v>
      </c>
      <c r="W258" s="119">
        <v>-3.281116434063307E-05</v>
      </c>
      <c r="X258" s="119">
        <v>67.5</v>
      </c>
    </row>
    <row r="259" spans="1:24" s="119" customFormat="1" ht="12.75">
      <c r="A259" s="119">
        <v>3371</v>
      </c>
      <c r="B259" s="119">
        <v>132.13999938964844</v>
      </c>
      <c r="C259" s="119">
        <v>127.44000244140625</v>
      </c>
      <c r="D259" s="119">
        <v>8.786389350891113</v>
      </c>
      <c r="E259" s="119">
        <v>9.104310989379883</v>
      </c>
      <c r="F259" s="119">
        <v>22.444380024024888</v>
      </c>
      <c r="G259" s="119" t="s">
        <v>58</v>
      </c>
      <c r="H259" s="119">
        <v>-3.8182204734503102</v>
      </c>
      <c r="I259" s="119">
        <v>60.82177891619813</v>
      </c>
      <c r="J259" s="119" t="s">
        <v>61</v>
      </c>
      <c r="K259" s="119">
        <v>-0.32920884514754595</v>
      </c>
      <c r="L259" s="119">
        <v>-0.12007391912778072</v>
      </c>
      <c r="M259" s="119">
        <v>-0.0805363020246206</v>
      </c>
      <c r="N259" s="119">
        <v>0.01601665218181386</v>
      </c>
      <c r="O259" s="119">
        <v>-0.012801508826639496</v>
      </c>
      <c r="P259" s="119">
        <v>-0.003443778582732312</v>
      </c>
      <c r="Q259" s="119">
        <v>-0.0017862194954979475</v>
      </c>
      <c r="R259" s="119">
        <v>0.0002461941381671654</v>
      </c>
      <c r="S259" s="119">
        <v>-0.00013301915600501168</v>
      </c>
      <c r="T259" s="119">
        <v>-5.0437792394763105E-05</v>
      </c>
      <c r="U259" s="119">
        <v>-4.703544316293369E-05</v>
      </c>
      <c r="V259" s="119">
        <v>9.101565150407697E-06</v>
      </c>
      <c r="W259" s="119">
        <v>-7.209712689101496E-06</v>
      </c>
      <c r="X259" s="119">
        <v>67.5</v>
      </c>
    </row>
    <row r="260" spans="1:14" s="119" customFormat="1" ht="12.75">
      <c r="A260" s="119" t="s">
        <v>161</v>
      </c>
      <c r="E260" s="120" t="s">
        <v>106</v>
      </c>
      <c r="F260" s="120">
        <f>MIN(F231:F259)</f>
        <v>22.444380024024888</v>
      </c>
      <c r="G260" s="120"/>
      <c r="H260" s="120"/>
      <c r="I260" s="121"/>
      <c r="J260" s="121" t="s">
        <v>116</v>
      </c>
      <c r="K260" s="120">
        <f>AVERAGE(K258,K253,K248,K243,K238,K233)</f>
        <v>-0.6510615042331453</v>
      </c>
      <c r="L260" s="120">
        <f>AVERAGE(L258,L253,L248,L243,L238,L233)</f>
        <v>-0.0021545089525668404</v>
      </c>
      <c r="M260" s="121" t="s">
        <v>108</v>
      </c>
      <c r="N260" s="120" t="e">
        <f>Mittelwert(K256,K251,K246,K241,K236,K231)</f>
        <v>#NAME?</v>
      </c>
    </row>
    <row r="261" spans="5:14" s="119" customFormat="1" ht="12.75">
      <c r="E261" s="120" t="s">
        <v>107</v>
      </c>
      <c r="F261" s="120">
        <f>MAX(F231:F259)</f>
        <v>42.72927784805282</v>
      </c>
      <c r="G261" s="120"/>
      <c r="H261" s="120"/>
      <c r="I261" s="121"/>
      <c r="J261" s="121" t="s">
        <v>117</v>
      </c>
      <c r="K261" s="120">
        <f>AVERAGE(K259,K254,K249,K244,K239,K234)</f>
        <v>0.5070860902179302</v>
      </c>
      <c r="L261" s="120">
        <f>AVERAGE(L259,L254,L249,L244,L239,L234)</f>
        <v>-0.39610812416164265</v>
      </c>
      <c r="M261" s="120"/>
      <c r="N261" s="120"/>
    </row>
    <row r="262" spans="5:14" s="119" customFormat="1" ht="12.75">
      <c r="E262" s="120"/>
      <c r="F262" s="120"/>
      <c r="G262" s="120"/>
      <c r="H262" s="120"/>
      <c r="I262" s="120"/>
      <c r="J262" s="121" t="s">
        <v>112</v>
      </c>
      <c r="K262" s="120">
        <f>ABS(K260/$G$33)</f>
        <v>0.40691344014571584</v>
      </c>
      <c r="L262" s="120">
        <f>ABS(L260/$H$33)</f>
        <v>0.005984747090463446</v>
      </c>
      <c r="M262" s="121" t="s">
        <v>111</v>
      </c>
      <c r="N262" s="120">
        <f>K262+L262+L263+K263</f>
        <v>0.9485828615519389</v>
      </c>
    </row>
    <row r="263" spans="5:14" s="119" customFormat="1" ht="12.75">
      <c r="E263" s="120"/>
      <c r="F263" s="120"/>
      <c r="G263" s="120"/>
      <c r="H263" s="120"/>
      <c r="I263" s="120"/>
      <c r="J263" s="120"/>
      <c r="K263" s="120">
        <f>ABS(K261/$G$34)</f>
        <v>0.28811709671473307</v>
      </c>
      <c r="L263" s="120">
        <f>ABS(L261/$H$34)</f>
        <v>0.24756757760102666</v>
      </c>
      <c r="M263" s="120"/>
      <c r="N263" s="120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2005-08-03T08:14:33Z</cp:lastPrinted>
  <dcterms:created xsi:type="dcterms:W3CDTF">2003-07-09T12:58:06Z</dcterms:created>
  <dcterms:modified xsi:type="dcterms:W3CDTF">2006-08-07T13:04:57Z</dcterms:modified>
  <cp:category/>
  <cp:version/>
  <cp:contentType/>
  <cp:contentStatus/>
</cp:coreProperties>
</file>