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<sst xmlns="http://schemas.openxmlformats.org/spreadsheetml/2006/main" count="204" uniqueCount="98">
  <si>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03/02/2006       08:27:55</t>
  </si>
  <si>
    <t>LISSNER</t>
  </si>
  <si>
    <t>HCMQAP801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</si>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</sst>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</v>
      </c>
      <c r="D4" s="12">
        <v>-0.00375</v>
      </c>
      <c r="E4" s="12">
        <v>-0.003752</v>
      </c>
      <c r="F4" s="24">
        <v>-0.002072</v>
      </c>
      <c r="G4" s="34">
        <v>-0.01169</v>
      </c>
    </row>
    <row r="5" spans="1:7" ht="12.75" thickBot="1">
      <c r="A5" s="44" t="s">
        <v>13</v>
      </c>
      <c r="B5" s="45">
        <v>7.358788</v>
      </c>
      <c r="C5" s="46">
        <v>2.0096</v>
      </c>
      <c r="D5" s="46">
        <v>-0.214037</v>
      </c>
      <c r="E5" s="46">
        <v>-3.877161</v>
      </c>
      <c r="F5" s="47">
        <v>-4.265814</v>
      </c>
      <c r="G5" s="48">
        <v>3.856309</v>
      </c>
    </row>
    <row r="6" spans="1:7" ht="12.75" thickTop="1">
      <c r="A6" s="6" t="s">
        <v>14</v>
      </c>
      <c r="B6" s="39">
        <v>41.90672</v>
      </c>
      <c r="C6" s="40">
        <v>-17.26879</v>
      </c>
      <c r="D6" s="40">
        <v>8.331282</v>
      </c>
      <c r="E6" s="40">
        <v>-51.28475</v>
      </c>
      <c r="F6" s="41">
        <v>63.26505</v>
      </c>
      <c r="G6" s="42">
        <v>0.003075123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-0.8628095</v>
      </c>
      <c r="C8" s="13">
        <v>1.642005</v>
      </c>
      <c r="D8" s="13">
        <v>0.9284732</v>
      </c>
      <c r="E8" s="13">
        <v>-0.1685937</v>
      </c>
      <c r="F8" s="25">
        <v>0.7833332</v>
      </c>
      <c r="G8" s="35">
        <v>0.5565745</v>
      </c>
    </row>
    <row r="9" spans="1:7" ht="12">
      <c r="A9" s="20" t="s">
        <v>17</v>
      </c>
      <c r="B9" s="29">
        <v>-0.7116388</v>
      </c>
      <c r="C9" s="13">
        <v>-0.4164795</v>
      </c>
      <c r="D9" s="13">
        <v>-0.8481096</v>
      </c>
      <c r="E9" s="13">
        <v>-0.9481211</v>
      </c>
      <c r="F9" s="25">
        <v>-2.638393</v>
      </c>
      <c r="G9" s="49">
        <v>-0.986481</v>
      </c>
    </row>
    <row r="10" spans="1:7" ht="12">
      <c r="A10" s="20" t="s">
        <v>18</v>
      </c>
      <c r="B10" s="29">
        <v>0.1088129</v>
      </c>
      <c r="C10" s="13">
        <v>-0.6792218</v>
      </c>
      <c r="D10" s="13">
        <v>-0.355448</v>
      </c>
      <c r="E10" s="13">
        <v>-0.6726445</v>
      </c>
      <c r="F10" s="25">
        <v>-2.719423</v>
      </c>
      <c r="G10" s="35">
        <v>-0.7564808</v>
      </c>
    </row>
    <row r="11" spans="1:7" ht="12">
      <c r="A11" s="21" t="s">
        <v>19</v>
      </c>
      <c r="B11" s="31">
        <v>3.063205</v>
      </c>
      <c r="C11" s="15">
        <v>1.569268</v>
      </c>
      <c r="D11" s="15">
        <v>1.663301</v>
      </c>
      <c r="E11" s="15">
        <v>-0.2349573</v>
      </c>
      <c r="F11" s="27">
        <v>13.8397</v>
      </c>
      <c r="G11" s="37">
        <v>3.005705</v>
      </c>
    </row>
    <row r="12" spans="1:7" ht="12">
      <c r="A12" s="20" t="s">
        <v>20</v>
      </c>
      <c r="B12" s="29">
        <v>-0.00829661</v>
      </c>
      <c r="C12" s="13">
        <v>0.04655467</v>
      </c>
      <c r="D12" s="13">
        <v>0.13467</v>
      </c>
      <c r="E12" s="13">
        <v>-0.150951</v>
      </c>
      <c r="F12" s="25">
        <v>-0.810229</v>
      </c>
      <c r="G12" s="35">
        <v>-0.1016415</v>
      </c>
    </row>
    <row r="13" spans="1:7" ht="12">
      <c r="A13" s="20" t="s">
        <v>21</v>
      </c>
      <c r="B13" s="29">
        <v>-0.21898</v>
      </c>
      <c r="C13" s="13">
        <v>-0.07731185</v>
      </c>
      <c r="D13" s="13">
        <v>-0.1378298</v>
      </c>
      <c r="E13" s="13">
        <v>-0.188385</v>
      </c>
      <c r="F13" s="25">
        <v>-0.3154441</v>
      </c>
      <c r="G13" s="35">
        <v>-0.170837</v>
      </c>
    </row>
    <row r="14" spans="1:7" ht="12">
      <c r="A14" s="20" t="s">
        <v>22</v>
      </c>
      <c r="B14" s="29">
        <v>-0.04332101</v>
      </c>
      <c r="C14" s="13">
        <v>-0.02057098</v>
      </c>
      <c r="D14" s="13">
        <v>-0.08131523</v>
      </c>
      <c r="E14" s="13">
        <v>-0.08690308</v>
      </c>
      <c r="F14" s="25">
        <v>-0.001464271</v>
      </c>
      <c r="G14" s="35">
        <v>-0.05191232</v>
      </c>
    </row>
    <row r="15" spans="1:7" ht="12">
      <c r="A15" s="21" t="s">
        <v>23</v>
      </c>
      <c r="B15" s="31">
        <v>-0.2864443</v>
      </c>
      <c r="C15" s="15">
        <v>-0.1329428</v>
      </c>
      <c r="D15" s="15">
        <v>-0.1182543</v>
      </c>
      <c r="E15" s="15">
        <v>-0.2144434</v>
      </c>
      <c r="F15" s="27">
        <v>-0.3029276</v>
      </c>
      <c r="G15" s="37">
        <v>-0.1939189</v>
      </c>
    </row>
    <row r="16" spans="1:7" ht="12">
      <c r="A16" s="20" t="s">
        <v>24</v>
      </c>
      <c r="B16" s="29">
        <v>-0.01737104</v>
      </c>
      <c r="C16" s="13">
        <v>0.0007563666</v>
      </c>
      <c r="D16" s="13">
        <v>0.02427336</v>
      </c>
      <c r="E16" s="13">
        <v>-0.006683555</v>
      </c>
      <c r="F16" s="25">
        <v>-0.09667615</v>
      </c>
      <c r="G16" s="35">
        <v>-0.01096191</v>
      </c>
    </row>
    <row r="17" spans="1:7" ht="12">
      <c r="A17" s="20" t="s">
        <v>25</v>
      </c>
      <c r="B17" s="29">
        <v>-0.02887129</v>
      </c>
      <c r="C17" s="13">
        <v>-0.02428604</v>
      </c>
      <c r="D17" s="13">
        <v>-0.02328114</v>
      </c>
      <c r="E17" s="13">
        <v>-0.02454491</v>
      </c>
      <c r="F17" s="25">
        <v>-0.00878715</v>
      </c>
      <c r="G17" s="35">
        <v>-0.02271269</v>
      </c>
    </row>
    <row r="18" spans="1:7" ht="12">
      <c r="A18" s="20" t="s">
        <v>26</v>
      </c>
      <c r="B18" s="29">
        <v>0.01283418</v>
      </c>
      <c r="C18" s="13">
        <v>0.03445183</v>
      </c>
      <c r="D18" s="13">
        <v>0.02082963</v>
      </c>
      <c r="E18" s="13">
        <v>0.03108691</v>
      </c>
      <c r="F18" s="25">
        <v>0.01178769</v>
      </c>
      <c r="G18" s="35">
        <v>0.02421327</v>
      </c>
    </row>
    <row r="19" spans="1:7" ht="12">
      <c r="A19" s="21" t="s">
        <v>27</v>
      </c>
      <c r="B19" s="31">
        <v>-0.2051555</v>
      </c>
      <c r="C19" s="15">
        <v>-0.1918579</v>
      </c>
      <c r="D19" s="15">
        <v>-0.1970645</v>
      </c>
      <c r="E19" s="15">
        <v>-0.1684995</v>
      </c>
      <c r="F19" s="27">
        <v>-0.1423127</v>
      </c>
      <c r="G19" s="37">
        <v>-0.1828341</v>
      </c>
    </row>
    <row r="20" spans="1:7" ht="12.75" thickBot="1">
      <c r="A20" s="44" t="s">
        <v>28</v>
      </c>
      <c r="B20" s="45">
        <v>-0.005125134</v>
      </c>
      <c r="C20" s="46">
        <v>-0.004234832</v>
      </c>
      <c r="D20" s="46">
        <v>-0.002547993</v>
      </c>
      <c r="E20" s="46">
        <v>-0.005465269</v>
      </c>
      <c r="F20" s="47">
        <v>-0.001305219</v>
      </c>
      <c r="G20" s="48">
        <v>-0.003865182</v>
      </c>
    </row>
    <row r="21" spans="1:7" ht="12.75" thickTop="1">
      <c r="A21" s="6" t="s">
        <v>29</v>
      </c>
      <c r="B21" s="39">
        <v>-86.0061</v>
      </c>
      <c r="C21" s="40">
        <v>39.74228</v>
      </c>
      <c r="D21" s="40">
        <v>19.66853</v>
      </c>
      <c r="E21" s="40">
        <v>-8.994303</v>
      </c>
      <c r="F21" s="41">
        <v>2.844611</v>
      </c>
      <c r="G21" s="43">
        <v>0.01165736</v>
      </c>
    </row>
    <row r="22" spans="1:7" ht="12">
      <c r="A22" s="20" t="s">
        <v>30</v>
      </c>
      <c r="B22" s="29">
        <v>147.1864</v>
      </c>
      <c r="C22" s="13">
        <v>40.19222</v>
      </c>
      <c r="D22" s="13">
        <v>-4.280746</v>
      </c>
      <c r="E22" s="13">
        <v>-77.54478</v>
      </c>
      <c r="F22" s="25">
        <v>-85.31834</v>
      </c>
      <c r="G22" s="36">
        <v>0</v>
      </c>
    </row>
    <row r="23" spans="1:7" ht="12">
      <c r="A23" s="20" t="s">
        <v>31</v>
      </c>
      <c r="B23" s="29">
        <v>-2.422542</v>
      </c>
      <c r="C23" s="13">
        <v>-2.340362</v>
      </c>
      <c r="D23" s="13">
        <v>-2.864537</v>
      </c>
      <c r="E23" s="13">
        <v>-5.17564</v>
      </c>
      <c r="F23" s="25">
        <v>4.826411</v>
      </c>
      <c r="G23" s="35">
        <v>-2.208152</v>
      </c>
    </row>
    <row r="24" spans="1:7" ht="12">
      <c r="A24" s="20" t="s">
        <v>32</v>
      </c>
      <c r="B24" s="29">
        <v>1.24371</v>
      </c>
      <c r="C24" s="13">
        <v>0.8400813</v>
      </c>
      <c r="D24" s="13">
        <v>0.07954484</v>
      </c>
      <c r="E24" s="13">
        <v>0.9381057</v>
      </c>
      <c r="F24" s="25">
        <v>1.344159</v>
      </c>
      <c r="G24" s="35">
        <v>0.8063831</v>
      </c>
    </row>
    <row r="25" spans="1:7" ht="12">
      <c r="A25" s="20" t="s">
        <v>33</v>
      </c>
      <c r="B25" s="29">
        <v>-0.5739011</v>
      </c>
      <c r="C25" s="13">
        <v>-0.26083</v>
      </c>
      <c r="D25" s="13">
        <v>-0.9609386</v>
      </c>
      <c r="E25" s="13">
        <v>-1.988849</v>
      </c>
      <c r="F25" s="25">
        <v>-2.136256</v>
      </c>
      <c r="G25" s="35">
        <v>-1.139905</v>
      </c>
    </row>
    <row r="26" spans="1:7" ht="12">
      <c r="A26" s="21" t="s">
        <v>34</v>
      </c>
      <c r="B26" s="31">
        <v>0.3175997</v>
      </c>
      <c r="C26" s="15">
        <v>0.3191958</v>
      </c>
      <c r="D26" s="15">
        <v>0.3969646</v>
      </c>
      <c r="E26" s="15">
        <v>0.09782592</v>
      </c>
      <c r="F26" s="27">
        <v>2.13417</v>
      </c>
      <c r="G26" s="37">
        <v>0.5256288</v>
      </c>
    </row>
    <row r="27" spans="1:7" ht="12">
      <c r="A27" s="20" t="s">
        <v>35</v>
      </c>
      <c r="B27" s="29">
        <v>0.121082</v>
      </c>
      <c r="C27" s="13">
        <v>0.2896784</v>
      </c>
      <c r="D27" s="13">
        <v>0.3309799</v>
      </c>
      <c r="E27" s="13">
        <v>0.3471014</v>
      </c>
      <c r="F27" s="25">
        <v>0.3644126</v>
      </c>
      <c r="G27" s="35">
        <v>0.2988763</v>
      </c>
    </row>
    <row r="28" spans="1:7" ht="12">
      <c r="A28" s="20" t="s">
        <v>36</v>
      </c>
      <c r="B28" s="29">
        <v>0.1804154</v>
      </c>
      <c r="C28" s="13">
        <v>-0.2620347</v>
      </c>
      <c r="D28" s="13">
        <v>-0.3606893</v>
      </c>
      <c r="E28" s="13">
        <v>-0.3009164</v>
      </c>
      <c r="F28" s="25">
        <v>0.1458627</v>
      </c>
      <c r="G28" s="35">
        <v>-0.1766272</v>
      </c>
    </row>
    <row r="29" spans="1:7" ht="12">
      <c r="A29" s="20" t="s">
        <v>37</v>
      </c>
      <c r="B29" s="29">
        <v>-0.00361565</v>
      </c>
      <c r="C29" s="13">
        <v>0.05343183</v>
      </c>
      <c r="D29" s="13">
        <v>0.03856606</v>
      </c>
      <c r="E29" s="13">
        <v>0.03452747</v>
      </c>
      <c r="F29" s="25">
        <v>-0.2757718</v>
      </c>
      <c r="G29" s="35">
        <v>-0.006740024</v>
      </c>
    </row>
    <row r="30" spans="1:7" ht="12">
      <c r="A30" s="21" t="s">
        <v>38</v>
      </c>
      <c r="B30" s="31">
        <v>0.1516146</v>
      </c>
      <c r="C30" s="15">
        <v>0.192781</v>
      </c>
      <c r="D30" s="15">
        <v>0.08202383</v>
      </c>
      <c r="E30" s="15">
        <v>-0.007467301</v>
      </c>
      <c r="F30" s="27">
        <v>0.3695575</v>
      </c>
      <c r="G30" s="37">
        <v>0.1354628</v>
      </c>
    </row>
    <row r="31" spans="1:7" ht="12">
      <c r="A31" s="20" t="s">
        <v>39</v>
      </c>
      <c r="B31" s="29">
        <v>0.03824121</v>
      </c>
      <c r="C31" s="13">
        <v>0.02896838</v>
      </c>
      <c r="D31" s="13">
        <v>0.03712439</v>
      </c>
      <c r="E31" s="13">
        <v>0.0637736</v>
      </c>
      <c r="F31" s="25">
        <v>-0.004158579</v>
      </c>
      <c r="G31" s="35">
        <v>0.03625105</v>
      </c>
    </row>
    <row r="32" spans="1:7" ht="12">
      <c r="A32" s="20" t="s">
        <v>40</v>
      </c>
      <c r="B32" s="29">
        <v>0.02893848</v>
      </c>
      <c r="C32" s="13">
        <v>-0.03424598</v>
      </c>
      <c r="D32" s="13">
        <v>-0.03369613</v>
      </c>
      <c r="E32" s="13">
        <v>-0.03152506</v>
      </c>
      <c r="F32" s="25">
        <v>0.04551842</v>
      </c>
      <c r="G32" s="35">
        <v>-0.01367716</v>
      </c>
    </row>
    <row r="33" spans="1:7" ht="12">
      <c r="A33" s="20" t="s">
        <v>41</v>
      </c>
      <c r="B33" s="29">
        <v>0.1081553</v>
      </c>
      <c r="C33" s="13">
        <v>0.0748905</v>
      </c>
      <c r="D33" s="13">
        <v>0.09599277</v>
      </c>
      <c r="E33" s="13">
        <v>0.09402774</v>
      </c>
      <c r="F33" s="25">
        <v>0.03263442</v>
      </c>
      <c r="G33" s="35">
        <v>0.08378757</v>
      </c>
    </row>
    <row r="34" spans="1:7" ht="12">
      <c r="A34" s="21" t="s">
        <v>42</v>
      </c>
      <c r="B34" s="31">
        <v>-0.006020174</v>
      </c>
      <c r="C34" s="15">
        <v>0.007247887</v>
      </c>
      <c r="D34" s="15">
        <v>0.007114156</v>
      </c>
      <c r="E34" s="15">
        <v>0.01383538</v>
      </c>
      <c r="F34" s="27">
        <v>-0.01208303</v>
      </c>
      <c r="G34" s="37">
        <v>0.004306409</v>
      </c>
    </row>
    <row r="35" spans="1:7" ht="12.75" thickBot="1">
      <c r="A35" s="22" t="s">
        <v>43</v>
      </c>
      <c r="B35" s="32">
        <v>0.001521015</v>
      </c>
      <c r="C35" s="16">
        <v>0.001586056</v>
      </c>
      <c r="D35" s="16">
        <v>-0.002433863</v>
      </c>
      <c r="E35" s="16">
        <v>-0.00505786</v>
      </c>
      <c r="F35" s="28">
        <v>-0.006477351</v>
      </c>
      <c r="G35" s="38">
        <v>-0.002061184</v>
      </c>
    </row>
    <row r="36" spans="1:7" ht="12">
      <c r="A36" s="4" t="s">
        <v>44</v>
      </c>
      <c r="B36" s="3">
        <v>21.15479</v>
      </c>
      <c r="C36" s="3">
        <v>21.15173</v>
      </c>
      <c r="D36" s="3">
        <v>21.16394</v>
      </c>
      <c r="E36" s="3">
        <v>21.16089</v>
      </c>
      <c r="F36" s="3">
        <v>21.17004</v>
      </c>
      <c r="G36" s="3"/>
    </row>
    <row r="37" spans="1:6" ht="12">
      <c r="A37" s="4" t="s">
        <v>45</v>
      </c>
      <c r="B37" s="2">
        <v>-0.2243042</v>
      </c>
      <c r="C37" s="2">
        <v>-0.1968384</v>
      </c>
      <c r="D37" s="2">
        <v>-0.1861572</v>
      </c>
      <c r="E37" s="2">
        <v>-0.1627604</v>
      </c>
      <c r="F37" s="2">
        <v>-0.1536051</v>
      </c>
    </row>
    <row r="38" spans="1:7" ht="12">
      <c r="A38" s="4" t="s">
        <v>53</v>
      </c>
      <c r="B38" s="2">
        <v>-6.907444E-05</v>
      </c>
      <c r="C38" s="2">
        <v>2.908493E-05</v>
      </c>
      <c r="D38" s="2">
        <v>-1.414886E-05</v>
      </c>
      <c r="E38" s="2">
        <v>8.706027E-05</v>
      </c>
      <c r="F38" s="2">
        <v>-0.0001075015</v>
      </c>
      <c r="G38" s="2">
        <v>0.0002354971</v>
      </c>
    </row>
    <row r="39" spans="1:7" ht="12.75" thickBot="1">
      <c r="A39" s="4" t="s">
        <v>54</v>
      </c>
      <c r="B39" s="2">
        <v>0.0001472271</v>
      </c>
      <c r="C39" s="2">
        <v>-6.767878E-05</v>
      </c>
      <c r="D39" s="2">
        <v>-3.344255E-05</v>
      </c>
      <c r="E39" s="2">
        <v>1.596542E-05</v>
      </c>
      <c r="F39" s="2">
        <v>0</v>
      </c>
      <c r="G39" s="2">
        <v>0.0007754396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3.116857</v>
      </c>
      <c r="F40" s="17" t="s">
        <v>48</v>
      </c>
      <c r="G40" s="8">
        <v>54.982347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</v>
      </c>
      <c r="D4">
        <v>0.00375</v>
      </c>
      <c r="E4">
        <v>0.003752</v>
      </c>
      <c r="F4">
        <v>0.002072</v>
      </c>
      <c r="G4">
        <v>0.01169</v>
      </c>
    </row>
    <row r="5" spans="1:7" ht="12.75">
      <c r="A5" t="s">
        <v>13</v>
      </c>
      <c r="B5">
        <v>7.358788</v>
      </c>
      <c r="C5">
        <v>2.0096</v>
      </c>
      <c r="D5">
        <v>-0.214037</v>
      </c>
      <c r="E5">
        <v>-3.877161</v>
      </c>
      <c r="F5">
        <v>-4.265814</v>
      </c>
      <c r="G5">
        <v>3.856309</v>
      </c>
    </row>
    <row r="6" spans="1:7" ht="12.75">
      <c r="A6" t="s">
        <v>14</v>
      </c>
      <c r="B6" s="50">
        <v>41.90672</v>
      </c>
      <c r="C6" s="50">
        <v>-17.26879</v>
      </c>
      <c r="D6" s="50">
        <v>8.331282</v>
      </c>
      <c r="E6" s="50">
        <v>-51.28475</v>
      </c>
      <c r="F6" s="50">
        <v>63.26505</v>
      </c>
      <c r="G6" s="50">
        <v>0.003075123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-0.8628095</v>
      </c>
      <c r="C8" s="50">
        <v>1.642005</v>
      </c>
      <c r="D8" s="50">
        <v>0.9284732</v>
      </c>
      <c r="E8" s="50">
        <v>-0.1685937</v>
      </c>
      <c r="F8" s="50">
        <v>0.7833332</v>
      </c>
      <c r="G8" s="50">
        <v>0.5565745</v>
      </c>
    </row>
    <row r="9" spans="1:7" ht="12.75">
      <c r="A9" t="s">
        <v>17</v>
      </c>
      <c r="B9" s="50">
        <v>-0.7116388</v>
      </c>
      <c r="C9" s="50">
        <v>-0.4164795</v>
      </c>
      <c r="D9" s="50">
        <v>-0.8481096</v>
      </c>
      <c r="E9" s="50">
        <v>-0.9481211</v>
      </c>
      <c r="F9" s="50">
        <v>-2.638393</v>
      </c>
      <c r="G9" s="50">
        <v>-0.986481</v>
      </c>
    </row>
    <row r="10" spans="1:7" ht="12.75">
      <c r="A10" t="s">
        <v>18</v>
      </c>
      <c r="B10" s="50">
        <v>0.1088129</v>
      </c>
      <c r="C10" s="50">
        <v>-0.6792218</v>
      </c>
      <c r="D10" s="50">
        <v>-0.355448</v>
      </c>
      <c r="E10" s="50">
        <v>-0.6726445</v>
      </c>
      <c r="F10" s="50">
        <v>-2.719423</v>
      </c>
      <c r="G10" s="50">
        <v>-0.7564808</v>
      </c>
    </row>
    <row r="11" spans="1:7" ht="12.75">
      <c r="A11" t="s">
        <v>19</v>
      </c>
      <c r="B11" s="50">
        <v>3.063205</v>
      </c>
      <c r="C11" s="50">
        <v>1.569268</v>
      </c>
      <c r="D11" s="50">
        <v>1.663301</v>
      </c>
      <c r="E11" s="50">
        <v>-0.2349573</v>
      </c>
      <c r="F11" s="50">
        <v>13.8397</v>
      </c>
      <c r="G11" s="50">
        <v>3.005705</v>
      </c>
    </row>
    <row r="12" spans="1:7" ht="12.75">
      <c r="A12" t="s">
        <v>20</v>
      </c>
      <c r="B12" s="50">
        <v>-0.00829661</v>
      </c>
      <c r="C12" s="50">
        <v>0.04655467</v>
      </c>
      <c r="D12" s="50">
        <v>0.13467</v>
      </c>
      <c r="E12" s="50">
        <v>-0.150951</v>
      </c>
      <c r="F12" s="50">
        <v>-0.810229</v>
      </c>
      <c r="G12" s="50">
        <v>-0.1016415</v>
      </c>
    </row>
    <row r="13" spans="1:7" ht="12.75">
      <c r="A13" t="s">
        <v>21</v>
      </c>
      <c r="B13" s="50">
        <v>-0.21898</v>
      </c>
      <c r="C13" s="50">
        <v>-0.07731185</v>
      </c>
      <c r="D13" s="50">
        <v>-0.1378298</v>
      </c>
      <c r="E13" s="50">
        <v>-0.188385</v>
      </c>
      <c r="F13" s="50">
        <v>-0.3154441</v>
      </c>
      <c r="G13" s="50">
        <v>-0.170837</v>
      </c>
    </row>
    <row r="14" spans="1:7" ht="12.75">
      <c r="A14" t="s">
        <v>22</v>
      </c>
      <c r="B14" s="50">
        <v>-0.04332101</v>
      </c>
      <c r="C14" s="50">
        <v>-0.02057098</v>
      </c>
      <c r="D14" s="50">
        <v>-0.08131523</v>
      </c>
      <c r="E14" s="50">
        <v>-0.08690308</v>
      </c>
      <c r="F14" s="50">
        <v>-0.001464271</v>
      </c>
      <c r="G14" s="50">
        <v>-0.05191232</v>
      </c>
    </row>
    <row r="15" spans="1:7" ht="12.75">
      <c r="A15" t="s">
        <v>23</v>
      </c>
      <c r="B15" s="50">
        <v>-0.2864443</v>
      </c>
      <c r="C15" s="50">
        <v>-0.1329428</v>
      </c>
      <c r="D15" s="50">
        <v>-0.1182543</v>
      </c>
      <c r="E15" s="50">
        <v>-0.2144434</v>
      </c>
      <c r="F15" s="50">
        <v>-0.3029276</v>
      </c>
      <c r="G15" s="50">
        <v>-0.1939189</v>
      </c>
    </row>
    <row r="16" spans="1:7" ht="12.75">
      <c r="A16" t="s">
        <v>24</v>
      </c>
      <c r="B16" s="50">
        <v>-0.01737104</v>
      </c>
      <c r="C16" s="50">
        <v>0.0007563666</v>
      </c>
      <c r="D16" s="50">
        <v>0.02427336</v>
      </c>
      <c r="E16" s="50">
        <v>-0.006683555</v>
      </c>
      <c r="F16" s="50">
        <v>-0.09667615</v>
      </c>
      <c r="G16" s="50">
        <v>-0.01096191</v>
      </c>
    </row>
    <row r="17" spans="1:7" ht="12.75">
      <c r="A17" t="s">
        <v>25</v>
      </c>
      <c r="B17" s="50">
        <v>-0.02887129</v>
      </c>
      <c r="C17" s="50">
        <v>-0.02428604</v>
      </c>
      <c r="D17" s="50">
        <v>-0.02328114</v>
      </c>
      <c r="E17" s="50">
        <v>-0.02454491</v>
      </c>
      <c r="F17" s="50">
        <v>-0.00878715</v>
      </c>
      <c r="G17" s="50">
        <v>-0.02271269</v>
      </c>
    </row>
    <row r="18" spans="1:7" ht="12.75">
      <c r="A18" t="s">
        <v>26</v>
      </c>
      <c r="B18" s="50">
        <v>0.01283418</v>
      </c>
      <c r="C18" s="50">
        <v>0.03445183</v>
      </c>
      <c r="D18" s="50">
        <v>0.02082963</v>
      </c>
      <c r="E18" s="50">
        <v>0.03108691</v>
      </c>
      <c r="F18" s="50">
        <v>0.01178769</v>
      </c>
      <c r="G18" s="50">
        <v>0.02421327</v>
      </c>
    </row>
    <row r="19" spans="1:7" ht="12.75">
      <c r="A19" t="s">
        <v>27</v>
      </c>
      <c r="B19" s="50">
        <v>-0.2051555</v>
      </c>
      <c r="C19" s="50">
        <v>-0.1918579</v>
      </c>
      <c r="D19" s="50">
        <v>-0.1970645</v>
      </c>
      <c r="E19" s="50">
        <v>-0.1684995</v>
      </c>
      <c r="F19" s="50">
        <v>-0.1423127</v>
      </c>
      <c r="G19" s="50">
        <v>-0.1828341</v>
      </c>
    </row>
    <row r="20" spans="1:7" ht="12.75">
      <c r="A20" t="s">
        <v>28</v>
      </c>
      <c r="B20" s="50">
        <v>-0.005125134</v>
      </c>
      <c r="C20" s="50">
        <v>-0.004234832</v>
      </c>
      <c r="D20" s="50">
        <v>-0.002547993</v>
      </c>
      <c r="E20" s="50">
        <v>-0.005465269</v>
      </c>
      <c r="F20" s="50">
        <v>-0.001305219</v>
      </c>
      <c r="G20" s="50">
        <v>-0.003865182</v>
      </c>
    </row>
    <row r="21" spans="1:7" ht="12.75">
      <c r="A21" t="s">
        <v>29</v>
      </c>
      <c r="B21" s="50">
        <v>-86.0061</v>
      </c>
      <c r="C21" s="50">
        <v>39.74228</v>
      </c>
      <c r="D21" s="50">
        <v>19.66853</v>
      </c>
      <c r="E21" s="50">
        <v>-8.994303</v>
      </c>
      <c r="F21" s="50">
        <v>2.844611</v>
      </c>
      <c r="G21" s="50">
        <v>0.01165736</v>
      </c>
    </row>
    <row r="22" spans="1:7" ht="12.75">
      <c r="A22" t="s">
        <v>30</v>
      </c>
      <c r="B22" s="50">
        <v>147.1864</v>
      </c>
      <c r="C22" s="50">
        <v>40.19222</v>
      </c>
      <c r="D22" s="50">
        <v>-4.280746</v>
      </c>
      <c r="E22" s="50">
        <v>-77.54478</v>
      </c>
      <c r="F22" s="50">
        <v>-85.31834</v>
      </c>
      <c r="G22" s="50">
        <v>0</v>
      </c>
    </row>
    <row r="23" spans="1:7" ht="12.75">
      <c r="A23" t="s">
        <v>31</v>
      </c>
      <c r="B23" s="50">
        <v>-2.422542</v>
      </c>
      <c r="C23" s="50">
        <v>-2.340362</v>
      </c>
      <c r="D23" s="50">
        <v>-2.864537</v>
      </c>
      <c r="E23" s="50">
        <v>-5.17564</v>
      </c>
      <c r="F23" s="50">
        <v>4.826411</v>
      </c>
      <c r="G23" s="50">
        <v>-2.208152</v>
      </c>
    </row>
    <row r="24" spans="1:7" ht="12.75">
      <c r="A24" t="s">
        <v>32</v>
      </c>
      <c r="B24" s="50">
        <v>1.24371</v>
      </c>
      <c r="C24" s="50">
        <v>0.8400813</v>
      </c>
      <c r="D24" s="50">
        <v>0.07954484</v>
      </c>
      <c r="E24" s="50">
        <v>0.9381057</v>
      </c>
      <c r="F24" s="50">
        <v>1.344159</v>
      </c>
      <c r="G24" s="50">
        <v>0.8063831</v>
      </c>
    </row>
    <row r="25" spans="1:7" ht="12.75">
      <c r="A25" t="s">
        <v>33</v>
      </c>
      <c r="B25" s="50">
        <v>-0.5739011</v>
      </c>
      <c r="C25" s="50">
        <v>-0.26083</v>
      </c>
      <c r="D25" s="50">
        <v>-0.9609386</v>
      </c>
      <c r="E25" s="50">
        <v>-1.988849</v>
      </c>
      <c r="F25" s="50">
        <v>-2.136256</v>
      </c>
      <c r="G25" s="50">
        <v>-1.139905</v>
      </c>
    </row>
    <row r="26" spans="1:7" ht="12.75">
      <c r="A26" t="s">
        <v>34</v>
      </c>
      <c r="B26" s="50">
        <v>0.3175997</v>
      </c>
      <c r="C26" s="50">
        <v>0.3191958</v>
      </c>
      <c r="D26" s="50">
        <v>0.3969646</v>
      </c>
      <c r="E26" s="50">
        <v>0.09782592</v>
      </c>
      <c r="F26" s="50">
        <v>2.13417</v>
      </c>
      <c r="G26" s="50">
        <v>0.5256288</v>
      </c>
    </row>
    <row r="27" spans="1:7" ht="12.75">
      <c r="A27" t="s">
        <v>35</v>
      </c>
      <c r="B27" s="50">
        <v>0.121082</v>
      </c>
      <c r="C27" s="50">
        <v>0.2896784</v>
      </c>
      <c r="D27" s="50">
        <v>0.3309799</v>
      </c>
      <c r="E27" s="50">
        <v>0.3471014</v>
      </c>
      <c r="F27" s="50">
        <v>0.3644126</v>
      </c>
      <c r="G27" s="50">
        <v>0.2988763</v>
      </c>
    </row>
    <row r="28" spans="1:7" ht="12.75">
      <c r="A28" t="s">
        <v>36</v>
      </c>
      <c r="B28" s="50">
        <v>0.1804154</v>
      </c>
      <c r="C28" s="50">
        <v>-0.2620347</v>
      </c>
      <c r="D28" s="50">
        <v>-0.3606893</v>
      </c>
      <c r="E28" s="50">
        <v>-0.3009164</v>
      </c>
      <c r="F28" s="50">
        <v>0.1458627</v>
      </c>
      <c r="G28" s="50">
        <v>-0.1766272</v>
      </c>
    </row>
    <row r="29" spans="1:7" ht="12.75">
      <c r="A29" t="s">
        <v>37</v>
      </c>
      <c r="B29" s="50">
        <v>-0.00361565</v>
      </c>
      <c r="C29" s="50">
        <v>0.05343183</v>
      </c>
      <c r="D29" s="50">
        <v>0.03856606</v>
      </c>
      <c r="E29" s="50">
        <v>0.03452747</v>
      </c>
      <c r="F29" s="50">
        <v>-0.2757718</v>
      </c>
      <c r="G29" s="50">
        <v>-0.006740024</v>
      </c>
    </row>
    <row r="30" spans="1:7" ht="12.75">
      <c r="A30" t="s">
        <v>38</v>
      </c>
      <c r="B30" s="50">
        <v>0.1516146</v>
      </c>
      <c r="C30" s="50">
        <v>0.192781</v>
      </c>
      <c r="D30" s="50">
        <v>0.08202383</v>
      </c>
      <c r="E30" s="50">
        <v>-0.007467301</v>
      </c>
      <c r="F30" s="50">
        <v>0.3695575</v>
      </c>
      <c r="G30" s="50">
        <v>0.1354628</v>
      </c>
    </row>
    <row r="31" spans="1:7" ht="12.75">
      <c r="A31" t="s">
        <v>39</v>
      </c>
      <c r="B31" s="50">
        <v>0.03824121</v>
      </c>
      <c r="C31" s="50">
        <v>0.02896838</v>
      </c>
      <c r="D31" s="50">
        <v>0.03712439</v>
      </c>
      <c r="E31" s="50">
        <v>0.0637736</v>
      </c>
      <c r="F31" s="50">
        <v>-0.004158579</v>
      </c>
      <c r="G31" s="50">
        <v>0.03625105</v>
      </c>
    </row>
    <row r="32" spans="1:7" ht="12.75">
      <c r="A32" t="s">
        <v>40</v>
      </c>
      <c r="B32" s="50">
        <v>0.02893848</v>
      </c>
      <c r="C32" s="50">
        <v>-0.03424598</v>
      </c>
      <c r="D32" s="50">
        <v>-0.03369613</v>
      </c>
      <c r="E32" s="50">
        <v>-0.03152506</v>
      </c>
      <c r="F32" s="50">
        <v>0.04551842</v>
      </c>
      <c r="G32" s="50">
        <v>-0.01367716</v>
      </c>
    </row>
    <row r="33" spans="1:7" ht="12.75">
      <c r="A33" t="s">
        <v>41</v>
      </c>
      <c r="B33" s="50">
        <v>0.1081553</v>
      </c>
      <c r="C33" s="50">
        <v>0.0748905</v>
      </c>
      <c r="D33" s="50">
        <v>0.09599277</v>
      </c>
      <c r="E33" s="50">
        <v>0.09402774</v>
      </c>
      <c r="F33" s="50">
        <v>0.03263442</v>
      </c>
      <c r="G33" s="50">
        <v>0.08378757</v>
      </c>
    </row>
    <row r="34" spans="1:7" ht="12.75">
      <c r="A34" t="s">
        <v>42</v>
      </c>
      <c r="B34" s="50">
        <v>-0.006020174</v>
      </c>
      <c r="C34" s="50">
        <v>0.007247887</v>
      </c>
      <c r="D34" s="50">
        <v>0.007114156</v>
      </c>
      <c r="E34" s="50">
        <v>0.01383538</v>
      </c>
      <c r="F34" s="50">
        <v>-0.01208303</v>
      </c>
      <c r="G34" s="50">
        <v>0.004306409</v>
      </c>
    </row>
    <row r="35" spans="1:7" ht="12.75">
      <c r="A35" t="s">
        <v>43</v>
      </c>
      <c r="B35" s="50">
        <v>0.001521015</v>
      </c>
      <c r="C35" s="50">
        <v>0.001586056</v>
      </c>
      <c r="D35" s="50">
        <v>-0.002433863</v>
      </c>
      <c r="E35" s="50">
        <v>-0.00505786</v>
      </c>
      <c r="F35" s="50">
        <v>-0.006477351</v>
      </c>
      <c r="G35" s="50">
        <v>-0.002061184</v>
      </c>
    </row>
    <row r="36" spans="1:6" ht="12.75">
      <c r="A36" t="s">
        <v>44</v>
      </c>
      <c r="B36" s="50">
        <v>21.15479</v>
      </c>
      <c r="C36" s="50">
        <v>21.15173</v>
      </c>
      <c r="D36" s="50">
        <v>21.16394</v>
      </c>
      <c r="E36" s="50">
        <v>21.16089</v>
      </c>
      <c r="F36" s="50">
        <v>21.17004</v>
      </c>
    </row>
    <row r="37" spans="1:6" ht="12.75">
      <c r="A37" t="s">
        <v>45</v>
      </c>
      <c r="B37" s="50">
        <v>-0.2243042</v>
      </c>
      <c r="C37" s="50">
        <v>-0.1968384</v>
      </c>
      <c r="D37" s="50">
        <v>-0.1861572</v>
      </c>
      <c r="E37" s="50">
        <v>-0.1627604</v>
      </c>
      <c r="F37" s="50">
        <v>-0.1536051</v>
      </c>
    </row>
    <row r="38" spans="1:7" ht="12.75">
      <c r="A38" t="s">
        <v>55</v>
      </c>
      <c r="B38" s="50">
        <v>-6.907444E-05</v>
      </c>
      <c r="C38" s="50">
        <v>2.908493E-05</v>
      </c>
      <c r="D38" s="50">
        <v>-1.414886E-05</v>
      </c>
      <c r="E38" s="50">
        <v>8.706027E-05</v>
      </c>
      <c r="F38" s="50">
        <v>-0.0001075015</v>
      </c>
      <c r="G38" s="50">
        <v>0.0002354971</v>
      </c>
    </row>
    <row r="39" spans="1:7" ht="12.75">
      <c r="A39" t="s">
        <v>56</v>
      </c>
      <c r="B39" s="50">
        <v>0.0001472271</v>
      </c>
      <c r="C39" s="50">
        <v>-6.767878E-05</v>
      </c>
      <c r="D39" s="50">
        <v>-3.344255E-05</v>
      </c>
      <c r="E39" s="50">
        <v>1.596542E-05</v>
      </c>
      <c r="F39" s="50">
        <v>0</v>
      </c>
      <c r="G39" s="50">
        <v>0.0007754396</v>
      </c>
    </row>
    <row r="40" spans="2:7" ht="12.75">
      <c r="B40" t="s">
        <v>46</v>
      </c>
      <c r="C40">
        <v>-0.003751</v>
      </c>
      <c r="D40" t="s">
        <v>47</v>
      </c>
      <c r="E40">
        <v>3.116857</v>
      </c>
      <c r="F40" t="s">
        <v>48</v>
      </c>
      <c r="G40">
        <v>54.982347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-6.907444202562657E-05</v>
      </c>
      <c r="C50">
        <f>-0.017/(C7*C7+C22*C22)*(C21*C22+C6*C7)</f>
        <v>2.9084926979477676E-05</v>
      </c>
      <c r="D50">
        <f>-0.017/(D7*D7+D22*D22)*(D21*D22+D6*D7)</f>
        <v>-1.4148863490460023E-05</v>
      </c>
      <c r="E50">
        <f>-0.017/(E7*E7+E22*E22)*(E21*E22+E6*E7)</f>
        <v>8.70602714858757E-05</v>
      </c>
      <c r="F50">
        <f>-0.017/(F7*F7+F22*F22)*(F21*F22+F6*F7)</f>
        <v>-0.00010750150115711244</v>
      </c>
      <c r="G50">
        <f>(B50*B$4+C50*C$4+D50*D$4+E50*E$4+F50*F$4)/SUM(B$4:F$4)</f>
        <v>2.221858434306647E-07</v>
      </c>
    </row>
    <row r="51" spans="1:7" ht="12.75">
      <c r="A51" t="s">
        <v>59</v>
      </c>
      <c r="B51">
        <f>-0.017/(B7*B7+B22*B22)*(B21*B7-B6*B22)</f>
        <v>0.00014722705184537607</v>
      </c>
      <c r="C51">
        <f>-0.017/(C7*C7+C22*C22)*(C21*C7-C6*C22)</f>
        <v>-6.767877477838431E-05</v>
      </c>
      <c r="D51">
        <f>-0.017/(D7*D7+D22*D22)*(D21*D7-D6*D22)</f>
        <v>-3.3442557769079136E-05</v>
      </c>
      <c r="E51">
        <f>-0.017/(E7*E7+E22*E22)*(E21*E7-E6*E22)</f>
        <v>1.5965422059911252E-05</v>
      </c>
      <c r="F51">
        <f>-0.017/(F7*F7+F22*F22)*(F21*F7-F6*F22)</f>
        <v>-5.753023662623292E-06</v>
      </c>
      <c r="G51">
        <f>(B51*B$4+C51*C$4+D51*D$4+E51*E$4+F51*F$4)/SUM(B$4:F$4)</f>
        <v>1.4409352213871925E-07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10000.048971976637</v>
      </c>
      <c r="C62">
        <f>C7+(2/0.017)*(C8*C50-C23*C51)</f>
        <v>9999.986984089745</v>
      </c>
      <c r="D62">
        <f>D7+(2/0.017)*(D8*D50-D23*D51)</f>
        <v>9999.987184201804</v>
      </c>
      <c r="E62">
        <f>E7+(2/0.017)*(E8*E50-E23*E51)</f>
        <v>10000.007994525145</v>
      </c>
      <c r="F62">
        <f>F7+(2/0.017)*(F8*F50-F23*F51)</f>
        <v>9999.993359642564</v>
      </c>
    </row>
    <row r="63" spans="1:6" ht="12.75">
      <c r="A63" t="s">
        <v>67</v>
      </c>
      <c r="B63">
        <f>B8+(3/0.017)*(B9*B50-B24*B51)</f>
        <v>-0.8864480359323811</v>
      </c>
      <c r="C63">
        <f>C8+(3/0.017)*(C9*C50-C24*C51)</f>
        <v>1.6499007171621676</v>
      </c>
      <c r="D63">
        <f>D8+(3/0.017)*(D9*D50-D24*D51)</f>
        <v>0.9310602535051083</v>
      </c>
      <c r="E63">
        <f>E8+(3/0.017)*(E9*E50-E24*E51)</f>
        <v>-0.18580327655378748</v>
      </c>
      <c r="F63">
        <f>F8+(3/0.017)*(F9*F50-F24*F51)</f>
        <v>0.8347504094133668</v>
      </c>
    </row>
    <row r="64" spans="1:6" ht="12.75">
      <c r="A64" t="s">
        <v>68</v>
      </c>
      <c r="B64">
        <f>B9+(4/0.017)*(B10*B50-B25*B51)</f>
        <v>-0.693526429023264</v>
      </c>
      <c r="C64">
        <f>C9+(4/0.017)*(C10*C50-C25*C51)</f>
        <v>-0.4252813285367801</v>
      </c>
      <c r="D64">
        <f>D9+(4/0.017)*(D10*D50-D25*D51)</f>
        <v>-0.8544877316266073</v>
      </c>
      <c r="E64">
        <f>E9+(4/0.017)*(E10*E50-E25*E51)</f>
        <v>-0.9544288174317762</v>
      </c>
      <c r="F64">
        <f>F9+(4/0.017)*(F10*F50-F25*F51)</f>
        <v>-2.5724983827144103</v>
      </c>
    </row>
    <row r="65" spans="1:6" ht="12.75">
      <c r="A65" t="s">
        <v>69</v>
      </c>
      <c r="B65">
        <f>B10+(5/0.017)*(B11*B50-B26*B51)</f>
        <v>0.03282806362262197</v>
      </c>
      <c r="C65">
        <f>C10+(5/0.017)*(C11*C50-C26*C51)</f>
        <v>-0.6594439100442243</v>
      </c>
      <c r="D65">
        <f>D10+(5/0.017)*(D11*D50-D26*D51)</f>
        <v>-0.35846514918375477</v>
      </c>
      <c r="E65">
        <f>E10+(5/0.017)*(E11*E50-E26*E51)</f>
        <v>-0.6791201701255257</v>
      </c>
      <c r="F65">
        <f>F10+(5/0.017)*(F11*F50-F26*F51)</f>
        <v>-3.153396704427655</v>
      </c>
    </row>
    <row r="66" spans="1:6" ht="12.75">
      <c r="A66" t="s">
        <v>70</v>
      </c>
      <c r="B66">
        <f>B11+(6/0.017)*(B12*B50-B27*B51)</f>
        <v>3.057115542758204</v>
      </c>
      <c r="C66">
        <f>C11+(6/0.017)*(C12*C50-C27*C51)</f>
        <v>1.5766653358950353</v>
      </c>
      <c r="D66">
        <f>D11+(6/0.017)*(D12*D50-D27*D51)</f>
        <v>1.666535136581139</v>
      </c>
      <c r="E66">
        <f>E11+(6/0.017)*(E12*E50-E27*E51)</f>
        <v>-0.241551460725759</v>
      </c>
      <c r="F66">
        <f>F11+(6/0.017)*(F12*F50-F27*F51)</f>
        <v>13.871181402855925</v>
      </c>
    </row>
    <row r="67" spans="1:6" ht="12.75">
      <c r="A67" t="s">
        <v>71</v>
      </c>
      <c r="B67">
        <f>B12+(7/0.017)*(B13*B50-B28*B51)</f>
        <v>-0.013005594879007522</v>
      </c>
      <c r="C67">
        <f>C12+(7/0.017)*(C13*C50-C28*C51)</f>
        <v>0.03832645948816242</v>
      </c>
      <c r="D67">
        <f>D12+(7/0.017)*(D13*D50-D28*D51)</f>
        <v>0.130506137406603</v>
      </c>
      <c r="E67">
        <f>E12+(7/0.017)*(E13*E50-E28*E51)</f>
        <v>-0.15572606725834254</v>
      </c>
      <c r="F67">
        <f>F12+(7/0.017)*(F13*F50-F28*F51)</f>
        <v>-0.7959202317105741</v>
      </c>
    </row>
    <row r="68" spans="1:6" ht="12.75">
      <c r="A68" t="s">
        <v>72</v>
      </c>
      <c r="B68">
        <f>B13+(8/0.017)*(B14*B50-B29*B51)</f>
        <v>-0.21732131949000408</v>
      </c>
      <c r="C68">
        <f>C13+(8/0.017)*(C14*C50-C29*C51)</f>
        <v>-0.07589166395888441</v>
      </c>
      <c r="D68">
        <f>D13+(8/0.017)*(D14*D50-D29*D51)</f>
        <v>-0.13668143963367477</v>
      </c>
      <c r="E68">
        <f>E13+(8/0.017)*(E14*E50-E29*E51)</f>
        <v>-0.19220478887951514</v>
      </c>
      <c r="F68">
        <f>F13+(8/0.017)*(F14*F50-F29*F51)</f>
        <v>-0.3161166225224863</v>
      </c>
    </row>
    <row r="69" spans="1:6" ht="12.75">
      <c r="A69" t="s">
        <v>73</v>
      </c>
      <c r="B69">
        <f>B14+(9/0.017)*(B15*B50-B30*B51)</f>
        <v>-0.044663487260420756</v>
      </c>
      <c r="C69">
        <f>C14+(9/0.017)*(C15*C50-C30*C51)</f>
        <v>-0.0157106886911212</v>
      </c>
      <c r="D69">
        <f>D14+(9/0.017)*(D15*D50-D30*D51)</f>
        <v>-0.0789772149653127</v>
      </c>
      <c r="E69">
        <f>E14+(9/0.017)*(E15*E50-E30*E51)</f>
        <v>-0.09672381753483338</v>
      </c>
      <c r="F69">
        <f>F14+(9/0.017)*(F15*F50-F30*F51)</f>
        <v>0.016901682121005342</v>
      </c>
    </row>
    <row r="70" spans="1:6" ht="12.75">
      <c r="A70" t="s">
        <v>74</v>
      </c>
      <c r="B70">
        <f>B15+(10/0.017)*(B16*B50-B31*B51)</f>
        <v>-0.28905032688935</v>
      </c>
      <c r="C70">
        <f>C15+(10/0.017)*(C16*C50-C31*C51)</f>
        <v>-0.13177659803938507</v>
      </c>
      <c r="D70">
        <f>D15+(10/0.017)*(D16*D50-D31*D51)</f>
        <v>-0.1177260093528694</v>
      </c>
      <c r="E70">
        <f>E15+(10/0.017)*(E16*E50-E31*E51)</f>
        <v>-0.21538460267827692</v>
      </c>
      <c r="F70">
        <f>F15+(10/0.017)*(F16*F50-F31*F51)</f>
        <v>-0.29682824303076455</v>
      </c>
    </row>
    <row r="71" spans="1:6" ht="12.75">
      <c r="A71" t="s">
        <v>75</v>
      </c>
      <c r="B71">
        <f>B16+(11/0.017)*(B17*B50-B32*B51)</f>
        <v>-0.018837442783984682</v>
      </c>
      <c r="C71">
        <f>C16+(11/0.017)*(C17*C50-C32*C51)</f>
        <v>-0.001200393420150765</v>
      </c>
      <c r="D71">
        <f>D16+(11/0.017)*(D17*D50-D32*D51)</f>
        <v>0.023757341522004222</v>
      </c>
      <c r="E71">
        <f>E16+(11/0.017)*(E17*E50-E32*E51)</f>
        <v>-0.007740574531656233</v>
      </c>
      <c r="F71">
        <f>F16+(11/0.017)*(F17*F50-F32*F51)</f>
        <v>-0.09589547329437545</v>
      </c>
    </row>
    <row r="72" spans="1:6" ht="12.75">
      <c r="A72" t="s">
        <v>76</v>
      </c>
      <c r="B72">
        <f>B17+(12/0.017)*(B18*B50-B33*B51)</f>
        <v>-0.04073710161139435</v>
      </c>
      <c r="C72">
        <f>C17+(12/0.017)*(C18*C50-C33*C51)</f>
        <v>-0.02000096265242355</v>
      </c>
      <c r="D72">
        <f>D17+(12/0.017)*(D18*D50-D33*D51)</f>
        <v>-0.021223120119026728</v>
      </c>
      <c r="E72">
        <f>E17+(12/0.017)*(E18*E50-E33*E51)</f>
        <v>-0.02369415075071714</v>
      </c>
      <c r="F72">
        <f>F17+(12/0.017)*(F18*F50-F33*F51)</f>
        <v>-0.009549113138610845</v>
      </c>
    </row>
    <row r="73" spans="1:6" ht="12.75">
      <c r="A73" t="s">
        <v>77</v>
      </c>
      <c r="B73">
        <f>B18+(13/0.017)*(B19*B50-B34*B51)</f>
        <v>0.024348612005168236</v>
      </c>
      <c r="C73">
        <f>C18+(13/0.017)*(C19*C50-C34*C51)</f>
        <v>0.0305597486058489</v>
      </c>
      <c r="D73">
        <f>D18+(13/0.017)*(D19*D50-D34*D51)</f>
        <v>0.023143747980600704</v>
      </c>
      <c r="E73">
        <f>E18+(13/0.017)*(E19*E50-E34*E51)</f>
        <v>0.019700057138128446</v>
      </c>
      <c r="F73">
        <f>F18+(13/0.017)*(F19*F50-F34*F51)</f>
        <v>0.023433636708282524</v>
      </c>
    </row>
    <row r="74" spans="1:6" ht="12.75">
      <c r="A74" t="s">
        <v>78</v>
      </c>
      <c r="B74">
        <f>B19+(14/0.017)*(B20*B50-B35*B51)</f>
        <v>-0.20504837429180495</v>
      </c>
      <c r="C74">
        <f>C19+(14/0.017)*(C20*C50-C35*C51)</f>
        <v>-0.19187093437279568</v>
      </c>
      <c r="D74">
        <f>D19+(14/0.017)*(D20*D50-D35*D51)</f>
        <v>-0.1971018416225806</v>
      </c>
      <c r="E74">
        <f>E19+(14/0.017)*(E20*E50-E35*E51)</f>
        <v>-0.16882484100386397</v>
      </c>
      <c r="F74">
        <f>F19+(14/0.017)*(F20*F50-F35*F51)</f>
        <v>-0.14222783640731143</v>
      </c>
    </row>
    <row r="75" spans="1:6" ht="12.75">
      <c r="A75" t="s">
        <v>79</v>
      </c>
      <c r="B75" s="50">
        <f>B20</f>
        <v>-0.005125134</v>
      </c>
      <c r="C75" s="50">
        <f>C20</f>
        <v>-0.004234832</v>
      </c>
      <c r="D75" s="50">
        <f>D20</f>
        <v>-0.002547993</v>
      </c>
      <c r="E75" s="50">
        <f>E20</f>
        <v>-0.005465269</v>
      </c>
      <c r="F75" s="50">
        <f>F20</f>
        <v>-0.001305219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147.19114198093465</v>
      </c>
      <c r="C82">
        <f>C22+(2/0.017)*(C8*C51+C23*C50)</f>
        <v>40.17113786535817</v>
      </c>
      <c r="D82">
        <f>D22+(2/0.017)*(D8*D51+D23*D50)</f>
        <v>-4.279630773606079</v>
      </c>
      <c r="E82">
        <f>E22+(2/0.017)*(E8*E51+E23*E50)</f>
        <v>-77.59810756389298</v>
      </c>
      <c r="F82">
        <f>F22+(2/0.017)*(F8*F51+F23*F50)</f>
        <v>-85.37991093672196</v>
      </c>
    </row>
    <row r="83" spans="1:6" ht="12.75">
      <c r="A83" t="s">
        <v>82</v>
      </c>
      <c r="B83">
        <f>B23+(3/0.017)*(B9*B51+B24*B50)</f>
        <v>-2.456191598257848</v>
      </c>
      <c r="C83">
        <f>C23+(3/0.017)*(C9*C51+C24*C50)</f>
        <v>-2.3310760249033575</v>
      </c>
      <c r="D83">
        <f>D23+(3/0.017)*(D9*D51+D24*D50)</f>
        <v>-2.8597303849629445</v>
      </c>
      <c r="E83">
        <f>E23+(3/0.017)*(E9*E51+E24*E50)</f>
        <v>-5.163898602929581</v>
      </c>
      <c r="F83">
        <f>F23+(3/0.017)*(F9*F51+F24*F50)</f>
        <v>4.80358975771761</v>
      </c>
    </row>
    <row r="84" spans="1:6" ht="12.75">
      <c r="A84" t="s">
        <v>83</v>
      </c>
      <c r="B84">
        <f>B24+(4/0.017)*(B10*B51+B25*B50)</f>
        <v>1.2568069648776798</v>
      </c>
      <c r="C84">
        <f>C24+(4/0.017)*(C10*C51+C25*C50)</f>
        <v>0.8491125182876968</v>
      </c>
      <c r="D84">
        <f>D24+(4/0.017)*(D10*D51+D25*D50)</f>
        <v>0.08554090572894528</v>
      </c>
      <c r="E84">
        <f>E24+(4/0.017)*(E10*E51+E25*E50)</f>
        <v>0.8948377500651317</v>
      </c>
      <c r="F84">
        <f>F24+(4/0.017)*(F10*F51+F25*F50)</f>
        <v>1.4018756192290756</v>
      </c>
    </row>
    <row r="85" spans="1:6" ht="12.75">
      <c r="A85" t="s">
        <v>84</v>
      </c>
      <c r="B85">
        <f>B25+(5/0.017)*(B11*B51+B26*B50)</f>
        <v>-0.4477103296226445</v>
      </c>
      <c r="C85">
        <f>C25+(5/0.017)*(C11*C51+C26*C50)</f>
        <v>-0.2893365732364028</v>
      </c>
      <c r="D85">
        <f>D25+(5/0.017)*(D11*D51+D26*D50)</f>
        <v>-0.9789508463870036</v>
      </c>
      <c r="E85">
        <f>E25+(5/0.017)*(E11*E51+E26*E50)</f>
        <v>-1.9874473650902946</v>
      </c>
      <c r="F85">
        <f>F25+(5/0.017)*(F11*F51+F26*F50)</f>
        <v>-2.227152058914142</v>
      </c>
    </row>
    <row r="86" spans="1:6" ht="12.75">
      <c r="A86" t="s">
        <v>85</v>
      </c>
      <c r="B86">
        <f>B26+(6/0.017)*(B12*B51+B27*B50)</f>
        <v>0.31421670340472074</v>
      </c>
      <c r="C86">
        <f>C26+(6/0.017)*(C12*C51+C27*C50)</f>
        <v>0.3210573925008423</v>
      </c>
      <c r="D86">
        <f>D26+(6/0.017)*(D12*D51+D27*D50)</f>
        <v>0.39372223576072424</v>
      </c>
      <c r="E86">
        <f>E26+(6/0.017)*(E12*E51+E27*E50)</f>
        <v>0.10764077142062184</v>
      </c>
      <c r="F86">
        <f>F26+(6/0.017)*(F12*F51+F27*F50)</f>
        <v>2.1219887170830276</v>
      </c>
    </row>
    <row r="87" spans="1:6" ht="12.75">
      <c r="A87" t="s">
        <v>86</v>
      </c>
      <c r="B87">
        <f>B27+(7/0.017)*(B13*B51+B28*B50)</f>
        <v>0.10267534645255795</v>
      </c>
      <c r="C87">
        <f>C27+(7/0.017)*(C13*C51+C28*C50)</f>
        <v>0.2886947398928133</v>
      </c>
      <c r="D87">
        <f>D27+(7/0.017)*(D13*D51+D28*D50)</f>
        <v>0.3349792572363995</v>
      </c>
      <c r="E87">
        <f>E27+(7/0.017)*(E13*E51+E28*E50)</f>
        <v>0.33507560196510816</v>
      </c>
      <c r="F87">
        <f>F27+(7/0.017)*(F13*F51+F28*F50)</f>
        <v>0.3587031933594669</v>
      </c>
    </row>
    <row r="88" spans="1:6" ht="12.75">
      <c r="A88" t="s">
        <v>87</v>
      </c>
      <c r="B88">
        <f>B28+(8/0.017)*(B14*B51+B29*B50)</f>
        <v>0.17753150560990397</v>
      </c>
      <c r="C88">
        <f>C28+(8/0.017)*(C14*C51+C29*C50)</f>
        <v>-0.26064821548408446</v>
      </c>
      <c r="D88">
        <f>D28+(8/0.017)*(D14*D51+D29*D50)</f>
        <v>-0.35966637136071716</v>
      </c>
      <c r="E88">
        <f>E28+(8/0.017)*(E14*E51+E29*E50)</f>
        <v>-0.3001547404416874</v>
      </c>
      <c r="F88">
        <f>F28+(8/0.017)*(F14*F51+F29*F50)</f>
        <v>0.15981766774706377</v>
      </c>
    </row>
    <row r="89" spans="1:6" ht="12.75">
      <c r="A89" t="s">
        <v>88</v>
      </c>
      <c r="B89">
        <f>B29+(9/0.017)*(B15*B51+B30*B50)</f>
        <v>-0.03148655549080348</v>
      </c>
      <c r="C89">
        <f>C29+(9/0.017)*(C15*C51+C30*C50)</f>
        <v>0.06116358553816154</v>
      </c>
      <c r="D89">
        <f>D29+(9/0.017)*(D15*D51+D30*D50)</f>
        <v>0.04004533297470681</v>
      </c>
      <c r="E89">
        <f>E29+(9/0.017)*(E15*E51+E30*E50)</f>
        <v>0.0323707604840234</v>
      </c>
      <c r="F89">
        <f>F29+(9/0.017)*(F15*F51+F30*F50)</f>
        <v>-0.2958816310157101</v>
      </c>
    </row>
    <row r="90" spans="1:6" ht="12.75">
      <c r="A90" t="s">
        <v>89</v>
      </c>
      <c r="B90">
        <f>B30+(10/0.017)*(B16*B51+B31*B50)</f>
        <v>0.14855637808833946</v>
      </c>
      <c r="C90">
        <f>C30+(10/0.017)*(C16*C51+C31*C50)</f>
        <v>0.19324650191308382</v>
      </c>
      <c r="D90">
        <f>D30+(10/0.017)*(D16*D51+D31*D50)</f>
        <v>0.08123734107627868</v>
      </c>
      <c r="E90">
        <f>E30+(10/0.017)*(E16*E51+E31*E50)</f>
        <v>-0.004264100321649404</v>
      </c>
      <c r="F90">
        <f>F30+(10/0.017)*(F16*F51+F31*F50)</f>
        <v>0.3701476374492598</v>
      </c>
    </row>
    <row r="91" spans="1:6" ht="12.75">
      <c r="A91" t="s">
        <v>90</v>
      </c>
      <c r="B91">
        <f>B31+(11/0.017)*(B17*B51+B32*B50)</f>
        <v>0.034197387237872405</v>
      </c>
      <c r="C91">
        <f>C31+(11/0.017)*(C17*C51+C32*C50)</f>
        <v>0.029387420214209408</v>
      </c>
      <c r="D91">
        <f>D31+(11/0.017)*(D17*D51+D32*D50)</f>
        <v>0.03793667064364559</v>
      </c>
      <c r="E91">
        <f>E31+(11/0.017)*(E17*E51+E32*E50)</f>
        <v>0.0617441322689652</v>
      </c>
      <c r="F91">
        <f>F31+(11/0.017)*(F17*F51+F32*F50)</f>
        <v>-0.007292120398979529</v>
      </c>
    </row>
    <row r="92" spans="1:6" ht="12.75">
      <c r="A92" t="s">
        <v>91</v>
      </c>
      <c r="B92">
        <f>B32+(12/0.017)*(B18*B51+B33*B50)</f>
        <v>0.024998789283274335</v>
      </c>
      <c r="C92">
        <f>C32+(12/0.017)*(C18*C51+C33*C50)</f>
        <v>-0.03435431382539996</v>
      </c>
      <c r="D92">
        <f>D32+(12/0.017)*(D18*D51+D33*D50)</f>
        <v>-0.03514656626121271</v>
      </c>
      <c r="E92">
        <f>E32+(12/0.017)*(E18*E51+E33*E50)</f>
        <v>-0.025396309733911666</v>
      </c>
      <c r="F92">
        <f>F32+(12/0.017)*(F18*F51+F33*F50)</f>
        <v>0.04299413953019574</v>
      </c>
    </row>
    <row r="93" spans="1:6" ht="12.75">
      <c r="A93" t="s">
        <v>92</v>
      </c>
      <c r="B93">
        <f>B33+(13/0.017)*(B19*B51+B34*B50)</f>
        <v>0.08537578290741651</v>
      </c>
      <c r="C93">
        <f>C33+(13/0.017)*(C19*C51+C34*C50)</f>
        <v>0.08498118554589151</v>
      </c>
      <c r="D93">
        <f>D33+(13/0.017)*(D19*D51+D34*D50)</f>
        <v>0.10095546930259301</v>
      </c>
      <c r="E93">
        <f>E33+(13/0.017)*(E19*E51+E34*E50)</f>
        <v>0.09289165187993183</v>
      </c>
      <c r="F93">
        <f>F33+(13/0.017)*(F19*F51+F34*F50)</f>
        <v>0.03425381638373747</v>
      </c>
    </row>
    <row r="94" spans="1:6" ht="12.75">
      <c r="A94" t="s">
        <v>93</v>
      </c>
      <c r="B94">
        <f>B34+(14/0.017)*(B20*B51+B35*B50)</f>
        <v>-0.006728097696587147</v>
      </c>
      <c r="C94">
        <f>C34+(14/0.017)*(C20*C51+C35*C50)</f>
        <v>0.007521906993962776</v>
      </c>
      <c r="D94">
        <f>D34+(14/0.017)*(D20*D51+D35*D50)</f>
        <v>0.007212689481067569</v>
      </c>
      <c r="E94">
        <f>E34+(14/0.017)*(E20*E51+E35*E50)</f>
        <v>0.013400890830946529</v>
      </c>
      <c r="F94">
        <f>F34+(14/0.017)*(F20*F51+F35*F50)</f>
        <v>-0.011503402072624234</v>
      </c>
    </row>
    <row r="95" spans="1:6" ht="12.75">
      <c r="A95" t="s">
        <v>94</v>
      </c>
      <c r="B95" s="50">
        <f>B35</f>
        <v>0.001521015</v>
      </c>
      <c r="C95" s="50">
        <f>C35</f>
        <v>0.001586056</v>
      </c>
      <c r="D95" s="50">
        <f>D35</f>
        <v>-0.002433863</v>
      </c>
      <c r="E95" s="50">
        <f>E35</f>
        <v>-0.00505786</v>
      </c>
      <c r="F95" s="50">
        <f>F35</f>
        <v>-0.006477351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-0.8864436948423896</v>
      </c>
      <c r="C103">
        <f>C63*10000/C62</f>
        <v>1.6499028646609293</v>
      </c>
      <c r="D103">
        <f>D63*10000/D62</f>
        <v>0.9310614467346693</v>
      </c>
      <c r="E103">
        <f>E63*10000/E62</f>
        <v>-0.18580312801300958</v>
      </c>
      <c r="F103">
        <f>F63*10000/F62</f>
        <v>0.8347509637178437</v>
      </c>
      <c r="G103">
        <f>AVERAGE(C103:E103)</f>
        <v>0.7983870611275297</v>
      </c>
      <c r="H103">
        <f>STDEV(C103:E103)</f>
        <v>0.9250167524601525</v>
      </c>
      <c r="I103">
        <f>(B103*B4+C103*C4+D103*D4+E103*E4+F103*F4)/SUM(B4:F4)</f>
        <v>0.558296995280906</v>
      </c>
      <c r="K103">
        <f>(LN(H103)+LN(H123))/2-LN(K114*K115^3)</f>
        <v>-3.7126971196385345</v>
      </c>
    </row>
    <row r="104" spans="1:11" ht="12.75">
      <c r="A104" t="s">
        <v>68</v>
      </c>
      <c r="B104">
        <f>B64*10000/B62</f>
        <v>-0.6935230327038885</v>
      </c>
      <c r="C104">
        <f>C64*10000/C62</f>
        <v>-0.4252818820798611</v>
      </c>
      <c r="D104">
        <f>D64*10000/D62</f>
        <v>-0.8544888267222437</v>
      </c>
      <c r="E104">
        <f>E64*10000/E62</f>
        <v>-0.9544280544118682</v>
      </c>
      <c r="F104">
        <f>F64*10000/F62</f>
        <v>-2.5725000909464213</v>
      </c>
      <c r="G104">
        <f>AVERAGE(C104:E104)</f>
        <v>-0.7447329210713244</v>
      </c>
      <c r="H104">
        <f>STDEV(C104:E104)</f>
        <v>0.2811293066230264</v>
      </c>
      <c r="I104">
        <f>(B104*B4+C104*C4+D104*D4+E104*E4+F104*F4)/SUM(B4:F4)</f>
        <v>-0.9802555696758302</v>
      </c>
      <c r="K104">
        <f>(LN(H104)+LN(H124))/2-LN(K114*K115^4)</f>
        <v>-4.315851067136605</v>
      </c>
    </row>
    <row r="105" spans="1:11" ht="12.75">
      <c r="A105" t="s">
        <v>69</v>
      </c>
      <c r="B105">
        <f>B65*10000/B62</f>
        <v>0.03282790285789279</v>
      </c>
      <c r="C105">
        <f>C65*10000/C62</f>
        <v>-0.6594447683716167</v>
      </c>
      <c r="D105">
        <f>D65*10000/D62</f>
        <v>-0.35846560858604476</v>
      </c>
      <c r="E105">
        <f>E65*10000/E62</f>
        <v>-0.679119627201632</v>
      </c>
      <c r="F105">
        <f>F65*10000/F62</f>
        <v>-3.153398798397171</v>
      </c>
      <c r="G105">
        <f>AVERAGE(C105:E105)</f>
        <v>-0.5656766680530978</v>
      </c>
      <c r="H105">
        <f>STDEV(C105:E105)</f>
        <v>0.17971948250423295</v>
      </c>
      <c r="I105">
        <f>(B105*B4+C105*C4+D105*D4+E105*E4+F105*F4)/SUM(B4:F4)</f>
        <v>-0.8226767506034747</v>
      </c>
      <c r="K105">
        <f>(LN(H105)+LN(H125))/2-LN(K114*K115^5)</f>
        <v>-3.6329983973035938</v>
      </c>
    </row>
    <row r="106" spans="1:11" ht="12.75">
      <c r="A106" t="s">
        <v>70</v>
      </c>
      <c r="B106">
        <f>B66*10000/B62</f>
        <v>3.0571005715324273</v>
      </c>
      <c r="C106">
        <f>C66*10000/C62</f>
        <v>1.576667388071158</v>
      </c>
      <c r="D106">
        <f>D66*10000/D62</f>
        <v>1.6665372723816758</v>
      </c>
      <c r="E106">
        <f>E66*10000/E62</f>
        <v>-0.2415512676169907</v>
      </c>
      <c r="F106">
        <f>F66*10000/F62</f>
        <v>13.8711906138223</v>
      </c>
      <c r="G106">
        <f>AVERAGE(C106:E106)</f>
        <v>1.000551130945281</v>
      </c>
      <c r="H106">
        <f>STDEV(C106:E106)</f>
        <v>1.0766303569062632</v>
      </c>
      <c r="I106">
        <f>(B106*B4+C106*C4+D106*D4+E106*E4+F106*F4)/SUM(B4:F4)</f>
        <v>3.0098888233343986</v>
      </c>
      <c r="K106">
        <f>(LN(H106)+LN(H126))/2-LN(K114*K115^6)</f>
        <v>-3.0206063403282126</v>
      </c>
    </row>
    <row r="107" spans="1:11" ht="12.75">
      <c r="A107" t="s">
        <v>71</v>
      </c>
      <c r="B107">
        <f>B67*10000/B62</f>
        <v>-0.013005531188350569</v>
      </c>
      <c r="C107">
        <f>C67*10000/C62</f>
        <v>0.03832650937360306</v>
      </c>
      <c r="D107">
        <f>D67*10000/D62</f>
        <v>0.13050630466084936</v>
      </c>
      <c r="E107">
        <f>E67*10000/E62</f>
        <v>-0.15572594276284601</v>
      </c>
      <c r="F107">
        <f>F67*10000/F62</f>
        <v>-0.795920760230408</v>
      </c>
      <c r="G107">
        <f>AVERAGE(C107:E107)</f>
        <v>0.004368957090535475</v>
      </c>
      <c r="H107">
        <f>STDEV(C107:E107)</f>
        <v>0.14610633587937877</v>
      </c>
      <c r="I107">
        <f>(B107*B4+C107*C4+D107*D4+E107*E4+F107*F4)/SUM(B4:F4)</f>
        <v>-0.10454589954172952</v>
      </c>
      <c r="K107">
        <f>(LN(H107)+LN(H127))/2-LN(K114*K115^7)</f>
        <v>-4.28561857479411</v>
      </c>
    </row>
    <row r="108" spans="1:9" ht="12.75">
      <c r="A108" t="s">
        <v>72</v>
      </c>
      <c r="B108">
        <f>B68*10000/B62</f>
        <v>-0.2173202552297579</v>
      </c>
      <c r="C108">
        <f>C68*10000/C62</f>
        <v>-0.07589176273892172</v>
      </c>
      <c r="D108">
        <f>D68*10000/D62</f>
        <v>-0.13668161480207403</v>
      </c>
      <c r="E108">
        <f>E68*10000/E62</f>
        <v>-0.1922046352210362</v>
      </c>
      <c r="F108">
        <f>F68*10000/F62</f>
        <v>-0.3161168324353622</v>
      </c>
      <c r="G108">
        <f>AVERAGE(C108:E108)</f>
        <v>-0.13492600425401066</v>
      </c>
      <c r="H108">
        <f>STDEV(C108:E108)</f>
        <v>0.05817630705499883</v>
      </c>
      <c r="I108">
        <f>(B108*B4+C108*C4+D108*D4+E108*E4+F108*F4)/SUM(B4:F4)</f>
        <v>-0.17098764590605775</v>
      </c>
    </row>
    <row r="109" spans="1:9" ht="12.75">
      <c r="A109" t="s">
        <v>73</v>
      </c>
      <c r="B109">
        <f>B69*10000/B62</f>
        <v>-0.044663268535566424</v>
      </c>
      <c r="C109">
        <f>C69*10000/C62</f>
        <v>-0.015710709140039223</v>
      </c>
      <c r="D109">
        <f>D69*10000/D62</f>
        <v>-0.07897731618104732</v>
      </c>
      <c r="E109">
        <f>E69*10000/E62</f>
        <v>-0.09672374020879605</v>
      </c>
      <c r="F109">
        <f>F69*10000/F62</f>
        <v>0.016901693344333852</v>
      </c>
      <c r="G109">
        <f>AVERAGE(C109:E109)</f>
        <v>-0.0638039218432942</v>
      </c>
      <c r="H109">
        <f>STDEV(C109:E109)</f>
        <v>0.04258464186222022</v>
      </c>
      <c r="I109">
        <f>(B109*B4+C109*C4+D109*D4+E109*E4+F109*F4)/SUM(B4:F4)</f>
        <v>-0.05030018364494679</v>
      </c>
    </row>
    <row r="110" spans="1:11" ht="12.75">
      <c r="A110" t="s">
        <v>74</v>
      </c>
      <c r="B110">
        <f>B70*10000/B62</f>
        <v>-0.2890489113596966</v>
      </c>
      <c r="C110">
        <f>C70*10000/C62</f>
        <v>-0.1317767695588457</v>
      </c>
      <c r="D110">
        <f>D70*10000/D62</f>
        <v>-0.1177261602283406</v>
      </c>
      <c r="E110">
        <f>E70*10000/E62</f>
        <v>-0.21538443048865236</v>
      </c>
      <c r="F110">
        <f>F70*10000/F62</f>
        <v>-0.2968284401354585</v>
      </c>
      <c r="G110">
        <f>AVERAGE(C110:E110)</f>
        <v>-0.15496245342527956</v>
      </c>
      <c r="H110">
        <f>STDEV(C110:E110)</f>
        <v>0.052796461906312264</v>
      </c>
      <c r="I110">
        <f>(B110*B4+C110*C4+D110*D4+E110*E4+F110*F4)/SUM(B4:F4)</f>
        <v>-0.1933082739165922</v>
      </c>
      <c r="K110">
        <f>EXP(AVERAGE(K103:K107))</f>
        <v>0.022515432863780594</v>
      </c>
    </row>
    <row r="111" spans="1:9" ht="12.75">
      <c r="A111" t="s">
        <v>75</v>
      </c>
      <c r="B111">
        <f>B71*10000/B62</f>
        <v>-0.018837350533755657</v>
      </c>
      <c r="C111">
        <f>C71*10000/C62</f>
        <v>-0.0012003949825741015</v>
      </c>
      <c r="D111">
        <f>D71*10000/D62</f>
        <v>0.023757371968972704</v>
      </c>
      <c r="E111">
        <f>E71*10000/E62</f>
        <v>-0.007740568343439407</v>
      </c>
      <c r="F111">
        <f>F71*10000/F62</f>
        <v>-0.09589553697243966</v>
      </c>
      <c r="G111">
        <f>AVERAGE(C111:E111)</f>
        <v>0.004938802880986398</v>
      </c>
      <c r="H111">
        <f>STDEV(C111:E111)</f>
        <v>0.016622195215645504</v>
      </c>
      <c r="I111">
        <f>(B111*B4+C111*C4+D111*D4+E111*E4+F111*F4)/SUM(B4:F4)</f>
        <v>-0.011919693392227948</v>
      </c>
    </row>
    <row r="112" spans="1:9" ht="12.75">
      <c r="A112" t="s">
        <v>76</v>
      </c>
      <c r="B112">
        <f>B72*10000/B62</f>
        <v>-0.040736902114732486</v>
      </c>
      <c r="C112">
        <f>C72*10000/C62</f>
        <v>-0.020000988685530924</v>
      </c>
      <c r="D112">
        <f>D72*10000/D62</f>
        <v>-0.02122314731818404</v>
      </c>
      <c r="E112">
        <f>E72*10000/E62</f>
        <v>-0.023694131808383884</v>
      </c>
      <c r="F112">
        <f>F72*10000/F62</f>
        <v>-0.0095491194795675</v>
      </c>
      <c r="G112">
        <f>AVERAGE(C112:E112)</f>
        <v>-0.02163942260403295</v>
      </c>
      <c r="H112">
        <f>STDEV(C112:E112)</f>
        <v>0.0018814330619704416</v>
      </c>
      <c r="I112">
        <f>(B112*B4+C112*C4+D112*D4+E112*E4+F112*F4)/SUM(B4:F4)</f>
        <v>-0.022807476516166554</v>
      </c>
    </row>
    <row r="113" spans="1:9" ht="12.75">
      <c r="A113" t="s">
        <v>77</v>
      </c>
      <c r="B113">
        <f>B73*10000/B62</f>
        <v>0.024348492765786347</v>
      </c>
      <c r="C113">
        <f>C73*10000/C62</f>
        <v>0.0305597883821952</v>
      </c>
      <c r="D113">
        <f>D73*10000/D62</f>
        <v>0.02314377764119908</v>
      </c>
      <c r="E113">
        <f>E73*10000/E62</f>
        <v>0.01970004138888082</v>
      </c>
      <c r="F113">
        <f>F73*10000/F62</f>
        <v>0.023433652269065235</v>
      </c>
      <c r="G113">
        <f>AVERAGE(C113:E113)</f>
        <v>0.024467869137425033</v>
      </c>
      <c r="H113">
        <f>STDEV(C113:E113)</f>
        <v>0.005549634213845419</v>
      </c>
      <c r="I113">
        <f>(B113*B4+C113*C4+D113*D4+E113*E4+F113*F4)/SUM(B4:F4)</f>
        <v>0.024312450541716508</v>
      </c>
    </row>
    <row r="114" spans="1:11" ht="12.75">
      <c r="A114" t="s">
        <v>78</v>
      </c>
      <c r="B114">
        <f>B74*10000/B62</f>
        <v>-0.20504737013430296</v>
      </c>
      <c r="C114">
        <f>C74*10000/C62</f>
        <v>-0.19187118411060697</v>
      </c>
      <c r="D114">
        <f>D74*10000/D62</f>
        <v>-0.19710209422464697</v>
      </c>
      <c r="E114">
        <f>E74*10000/E62</f>
        <v>-0.1688247060365282</v>
      </c>
      <c r="F114">
        <f>F74*10000/F62</f>
        <v>-0.14222793085174126</v>
      </c>
      <c r="G114">
        <f>AVERAGE(C114:E114)</f>
        <v>-0.18593266145726073</v>
      </c>
      <c r="H114">
        <f>STDEV(C114:E114)</f>
        <v>0.01504500612042445</v>
      </c>
      <c r="I114">
        <f>(B114*B4+C114*C4+D114*D4+E114*E4+F114*F4)/SUM(B4:F4)</f>
        <v>-0.18289875276703188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-0.005125108901328662</v>
      </c>
      <c r="C115">
        <f>C75*10000/C62</f>
        <v>-0.0042348375120265</v>
      </c>
      <c r="D115">
        <f>D75*10000/D62</f>
        <v>-0.0025479962654605948</v>
      </c>
      <c r="E115">
        <f>E75*10000/E62</f>
        <v>-0.005465264630780448</v>
      </c>
      <c r="F115">
        <f>F75*10000/F62</f>
        <v>-0.001305219866712645</v>
      </c>
      <c r="G115">
        <f>AVERAGE(C115:E115)</f>
        <v>-0.004082699469422514</v>
      </c>
      <c r="H115">
        <f>STDEV(C115:E115)</f>
        <v>0.001464572690865674</v>
      </c>
      <c r="I115">
        <f>(B115*B4+C115*C4+D115*D4+E115*E4+F115*F4)/SUM(B4:F4)</f>
        <v>-0.0038651668988134496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147.19042116034802</v>
      </c>
      <c r="C122">
        <f>C82*10000/C62</f>
        <v>40.171190151818756</v>
      </c>
      <c r="D122">
        <f>D82*10000/D62</f>
        <v>-4.279636258301543</v>
      </c>
      <c r="E122">
        <f>E82*10000/E62</f>
        <v>-77.59804552794036</v>
      </c>
      <c r="F122">
        <f>F82*10000/F62</f>
        <v>-85.37996763207227</v>
      </c>
      <c r="G122">
        <f>AVERAGE(C122:E122)</f>
        <v>-13.902163878141048</v>
      </c>
      <c r="H122">
        <f>STDEV(C122:E122)</f>
        <v>59.47136282694884</v>
      </c>
      <c r="I122">
        <f>(B122*B4+C122*C4+D122*D4+E122*E4+F122*F4)/SUM(B4:F4)</f>
        <v>-0.004845001321963742</v>
      </c>
    </row>
    <row r="123" spans="1:9" ht="12.75">
      <c r="A123" t="s">
        <v>82</v>
      </c>
      <c r="B123">
        <f>B83*10000/B62</f>
        <v>-2.4561795698609967</v>
      </c>
      <c r="C123">
        <f>C83*10000/C62</f>
        <v>-2.3310790590149404</v>
      </c>
      <c r="D123">
        <f>D83*10000/D62</f>
        <v>-2.8597340499403927</v>
      </c>
      <c r="E123">
        <f>E83*10000/E62</f>
        <v>-5.1638944746411575</v>
      </c>
      <c r="F123">
        <f>F83*10000/F62</f>
        <v>4.803592947475026</v>
      </c>
      <c r="G123">
        <f>AVERAGE(C123:E123)</f>
        <v>-3.4515691945321634</v>
      </c>
      <c r="H123">
        <f>STDEV(C123:E123)</f>
        <v>1.506290949163825</v>
      </c>
      <c r="I123">
        <f>(B123*B4+C123*C4+D123*D4+E123*E4+F123*F4)/SUM(B4:F4)</f>
        <v>-2.2099354266471893</v>
      </c>
    </row>
    <row r="124" spans="1:9" ht="12.75">
      <c r="A124" t="s">
        <v>83</v>
      </c>
      <c r="B124">
        <f>B84*10000/B62</f>
        <v>1.256800810075689</v>
      </c>
      <c r="C124">
        <f>C84*10000/C62</f>
        <v>0.8491136234863689</v>
      </c>
      <c r="D124">
        <f>D84*10000/D62</f>
        <v>0.08554101535658432</v>
      </c>
      <c r="E124">
        <f>E84*10000/E62</f>
        <v>0.8948370346854142</v>
      </c>
      <c r="F124">
        <f>F84*10000/F62</f>
        <v>1.401876550125213</v>
      </c>
      <c r="G124">
        <f>AVERAGE(C124:E124)</f>
        <v>0.6098305578427891</v>
      </c>
      <c r="H124">
        <f>STDEV(C124:E124)</f>
        <v>0.4546232515536515</v>
      </c>
      <c r="I124">
        <f>(B124*B4+C124*C4+D124*D4+E124*E4+F124*F4)/SUM(B4:F4)</f>
        <v>0.8091426965476699</v>
      </c>
    </row>
    <row r="125" spans="1:9" ht="12.75">
      <c r="A125" t="s">
        <v>84</v>
      </c>
      <c r="B125">
        <f>B85*10000/B62</f>
        <v>-0.4477081371074014</v>
      </c>
      <c r="C125">
        <f>C85*10000/C62</f>
        <v>-0.2893369498347801</v>
      </c>
      <c r="D125">
        <f>D85*10000/D62</f>
        <v>-0.9789521009922606</v>
      </c>
      <c r="E125">
        <f>E85*10000/E62</f>
        <v>-1.9874457762217712</v>
      </c>
      <c r="F125">
        <f>F85*10000/F62</f>
        <v>-2.2271535378236975</v>
      </c>
      <c r="G125">
        <f>AVERAGE(C125:E125)</f>
        <v>-1.085244942349604</v>
      </c>
      <c r="H125">
        <f>STDEV(C125:E125)</f>
        <v>0.8540298722270865</v>
      </c>
      <c r="I125">
        <f>(B125*B4+C125*C4+D125*D4+E125*E4+F125*F4)/SUM(B4:F4)</f>
        <v>-1.1445058409073356</v>
      </c>
    </row>
    <row r="126" spans="1:9" ht="12.75">
      <c r="A126" t="s">
        <v>85</v>
      </c>
      <c r="B126">
        <f>B86*10000/B62</f>
        <v>0.3142151646309506</v>
      </c>
      <c r="C126">
        <f>C86*10000/C62</f>
        <v>0.321057810386807</v>
      </c>
      <c r="D126">
        <f>D86*10000/D62</f>
        <v>0.3937227403478428</v>
      </c>
      <c r="E126">
        <f>E86*10000/E62</f>
        <v>0.10764068536700525</v>
      </c>
      <c r="F126">
        <f>F86*10000/F62</f>
        <v>2.121990126160319</v>
      </c>
      <c r="G126">
        <f>AVERAGE(C126:E126)</f>
        <v>0.274140412033885</v>
      </c>
      <c r="H126">
        <f>STDEV(C126:E126)</f>
        <v>0.14869992349248137</v>
      </c>
      <c r="I126">
        <f>(B126*B4+C126*C4+D126*D4+E126*E4+F126*F4)/SUM(B4:F4)</f>
        <v>0.5255472324103678</v>
      </c>
    </row>
    <row r="127" spans="1:9" ht="12.75">
      <c r="A127" t="s">
        <v>86</v>
      </c>
      <c r="B127">
        <f>B87*10000/B62</f>
        <v>0.10267484363355359</v>
      </c>
      <c r="C127">
        <f>C87*10000/C62</f>
        <v>0.288695115655785</v>
      </c>
      <c r="D127">
        <f>D87*10000/D62</f>
        <v>0.33497968653960575</v>
      </c>
      <c r="E127">
        <f>E87*10000/E62</f>
        <v>0.33507533408828977</v>
      </c>
      <c r="F127">
        <f>F87*10000/F62</f>
        <v>0.3587034315513668</v>
      </c>
      <c r="G127">
        <f>AVERAGE(C127:E127)</f>
        <v>0.31958337876122683</v>
      </c>
      <c r="H127">
        <f>STDEV(C127:E127)</f>
        <v>0.026750063277805807</v>
      </c>
      <c r="I127">
        <f>(B127*B4+C127*C4+D127*D4+E127*E4+F127*F4)/SUM(B4:F4)</f>
        <v>0.2932693048134203</v>
      </c>
    </row>
    <row r="128" spans="1:9" ht="12.75">
      <c r="A128" t="s">
        <v>87</v>
      </c>
      <c r="B128">
        <f>B88*10000/B62</f>
        <v>0.17753063620728707</v>
      </c>
      <c r="C128">
        <f>C88*10000/C62</f>
        <v>-0.2606485547419041</v>
      </c>
      <c r="D128">
        <f>D88*10000/D62</f>
        <v>-0.35966683230247126</v>
      </c>
      <c r="E128">
        <f>E88*10000/E62</f>
        <v>-0.3001545004824172</v>
      </c>
      <c r="F128">
        <f>F88*10000/F62</f>
        <v>0.1598177738717781</v>
      </c>
      <c r="G128">
        <f>AVERAGE(C128:E128)</f>
        <v>-0.3068232958422642</v>
      </c>
      <c r="H128">
        <f>STDEV(C128:E128)</f>
        <v>0.04984485376073442</v>
      </c>
      <c r="I128">
        <f>(B128*B4+C128*C4+D128*D4+E128*E4+F128*F4)/SUM(B4:F4)</f>
        <v>-0.17442511185801576</v>
      </c>
    </row>
    <row r="129" spans="1:9" ht="12.75">
      <c r="A129" t="s">
        <v>88</v>
      </c>
      <c r="B129">
        <f>B89*10000/B62</f>
        <v>-0.031486401295672616</v>
      </c>
      <c r="C129">
        <f>C89*10000/C62</f>
        <v>0.06116366514823919</v>
      </c>
      <c r="D129">
        <f>D89*10000/D62</f>
        <v>0.04004538429606319</v>
      </c>
      <c r="E129">
        <f>E89*10000/E62</f>
        <v>0.03237073460515822</v>
      </c>
      <c r="F129">
        <f>F89*10000/F62</f>
        <v>-0.2958818274918194</v>
      </c>
      <c r="G129">
        <f>AVERAGE(C129:E129)</f>
        <v>0.044526594683153536</v>
      </c>
      <c r="H129">
        <f>STDEV(C129:E129)</f>
        <v>0.014910370458667204</v>
      </c>
      <c r="I129">
        <f>(B129*B4+C129*C4+D129*D4+E129*E4+F129*F4)/SUM(B4:F4)</f>
        <v>-0.011764379616592519</v>
      </c>
    </row>
    <row r="130" spans="1:9" ht="12.75">
      <c r="A130" t="s">
        <v>89</v>
      </c>
      <c r="B130">
        <f>B90*10000/B62</f>
        <v>0.1485556505819545</v>
      </c>
      <c r="C130">
        <f>C90*10000/C62</f>
        <v>0.1932467534413238</v>
      </c>
      <c r="D130">
        <f>D90*10000/D62</f>
        <v>0.08123744518854904</v>
      </c>
      <c r="E130">
        <f>E90*10000/E62</f>
        <v>-0.0042640969127064055</v>
      </c>
      <c r="F130">
        <f>F90*10000/F62</f>
        <v>0.3701478832406847</v>
      </c>
      <c r="G130">
        <f>AVERAGE(C130:E130)</f>
        <v>0.09007336723905547</v>
      </c>
      <c r="H130">
        <f>STDEV(C130:E130)</f>
        <v>0.09905144693922951</v>
      </c>
      <c r="I130">
        <f>(B130*B4+C130*C4+D130*D4+E130*E4+F130*F4)/SUM(B4:F4)</f>
        <v>0.13578432329773396</v>
      </c>
    </row>
    <row r="131" spans="1:9" ht="12.75">
      <c r="A131" t="s">
        <v>90</v>
      </c>
      <c r="B131">
        <f>B91*10000/B62</f>
        <v>0.034197219767327654</v>
      </c>
      <c r="C131">
        <f>C91*10000/C62</f>
        <v>0.02938745846466161</v>
      </c>
      <c r="D131">
        <f>D91*10000/D62</f>
        <v>0.03793671926257942</v>
      </c>
      <c r="E131">
        <f>E91*10000/E62</f>
        <v>0.06174408290750286</v>
      </c>
      <c r="F131">
        <f>F91*10000/F62</f>
        <v>-0.0072921252412113365</v>
      </c>
      <c r="G131">
        <f>AVERAGE(C131:E131)</f>
        <v>0.04302275354491463</v>
      </c>
      <c r="H131">
        <f>STDEV(C131:E131)</f>
        <v>0.016767188043156918</v>
      </c>
      <c r="I131">
        <f>(B131*B4+C131*C4+D131*D4+E131*E4+F131*F4)/SUM(B4:F4)</f>
        <v>0.03505528801201564</v>
      </c>
    </row>
    <row r="132" spans="1:9" ht="12.75">
      <c r="A132" t="s">
        <v>91</v>
      </c>
      <c r="B132">
        <f>B92*10000/B62</f>
        <v>0.02499866685986139</v>
      </c>
      <c r="C132">
        <f>C92*10000/C62</f>
        <v>-0.03435435854072472</v>
      </c>
      <c r="D132">
        <f>D92*10000/D62</f>
        <v>-0.035146611304400485</v>
      </c>
      <c r="E132">
        <f>E92*10000/E62</f>
        <v>-0.025396289430784223</v>
      </c>
      <c r="F132">
        <f>F92*10000/F62</f>
        <v>0.04299416807986012</v>
      </c>
      <c r="G132">
        <f>AVERAGE(C132:E132)</f>
        <v>-0.03163241975863648</v>
      </c>
      <c r="H132">
        <f>STDEV(C132:E132)</f>
        <v>0.005415155326475591</v>
      </c>
      <c r="I132">
        <f>(B132*B4+C132*C4+D132*D4+E132*E4+F132*F4)/SUM(B4:F4)</f>
        <v>-0.013484483813231493</v>
      </c>
    </row>
    <row r="133" spans="1:9" ht="12.75">
      <c r="A133" t="s">
        <v>92</v>
      </c>
      <c r="B133">
        <f>B93*10000/B62</f>
        <v>0.08537536480737944</v>
      </c>
      <c r="C133">
        <f>C93*10000/C62</f>
        <v>0.08498129615678393</v>
      </c>
      <c r="D133">
        <f>D93*10000/D62</f>
        <v>0.10095559868525096</v>
      </c>
      <c r="E133">
        <f>E93*10000/E62</f>
        <v>0.09289157761752652</v>
      </c>
      <c r="F133">
        <f>F93*10000/F62</f>
        <v>0.034253839129511014</v>
      </c>
      <c r="G133">
        <f>AVERAGE(C133:E133)</f>
        <v>0.09294282415318715</v>
      </c>
      <c r="H133">
        <f>STDEV(C133:E133)</f>
        <v>0.007987274564788038</v>
      </c>
      <c r="I133">
        <f>(B133*B4+C133*C4+D133*D4+E133*E4+F133*F4)/SUM(B4:F4)</f>
        <v>0.08404270388374185</v>
      </c>
    </row>
    <row r="134" spans="1:9" ht="12.75">
      <c r="A134" t="s">
        <v>93</v>
      </c>
      <c r="B134">
        <f>B94*10000/B62</f>
        <v>-0.006728064747924182</v>
      </c>
      <c r="C134">
        <f>C94*10000/C62</f>
        <v>0.0075219167844221575</v>
      </c>
      <c r="D134">
        <f>D94*10000/D62</f>
        <v>0.0072126987247167</v>
      </c>
      <c r="E134">
        <f>E94*10000/E62</f>
        <v>0.013400880117579221</v>
      </c>
      <c r="F134">
        <f>F94*10000/F62</f>
        <v>-0.011503409711299456</v>
      </c>
      <c r="G134">
        <f>AVERAGE(C134:E134)</f>
        <v>0.009378498542239358</v>
      </c>
      <c r="H134">
        <f>STDEV(C134:E134)</f>
        <v>0.003486913980203301</v>
      </c>
      <c r="I134">
        <f>(B134*B4+C134*C4+D134*D4+E134*E4+F134*F4)/SUM(B4:F4)</f>
        <v>0.004263312514245122</v>
      </c>
    </row>
    <row r="135" spans="1:9" ht="12.75">
      <c r="A135" t="s">
        <v>94</v>
      </c>
      <c r="B135">
        <f>B95*10000/B62</f>
        <v>0.001521007551325373</v>
      </c>
      <c r="C135">
        <f>C95*10000/C62</f>
        <v>0.0015860580643989426</v>
      </c>
      <c r="D135">
        <f>D95*10000/D62</f>
        <v>-0.002433866119193702</v>
      </c>
      <c r="E135">
        <f>E95*10000/E62</f>
        <v>-0.005057855956484338</v>
      </c>
      <c r="F135">
        <f>F95*10000/F62</f>
        <v>-0.006477355301195444</v>
      </c>
      <c r="G135">
        <f>AVERAGE(C135:E135)</f>
        <v>-0.001968554670426366</v>
      </c>
      <c r="H135">
        <f>STDEV(C135:E135)</f>
        <v>0.0033463090768020565</v>
      </c>
      <c r="I135">
        <f>(B135*B4+C135*C4+D135*D4+E135*E4+F135*F4)/SUM(B4:F4)</f>
        <v>-0.0020612196955888495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2006-02-04T10:26:35Z</cp:lastPrinted>
  <dcterms:created xsi:type="dcterms:W3CDTF">2006-02-04T10:26:35Z</dcterms:created>
  <dcterms:modified xsi:type="dcterms:W3CDTF">2006-02-04T19:33:10Z</dcterms:modified>
  <cp:category/>
  <cp:version/>
  <cp:contentType/>
  <cp:contentStatus/>
</cp:coreProperties>
</file>