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<sst xmlns="http://schemas.openxmlformats.org/spreadsheetml/2006/main" count="204" uniqueCount="98">
  <si>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03/02/2006       10:35:50</t>
  </si>
  <si>
    <t>LISSNER</t>
  </si>
  <si>
    <t>HCMQAP802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</si>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</sst>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885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-0.002271</v>
      </c>
      <c r="C4" s="12">
        <v>-0.003758</v>
      </c>
      <c r="D4" s="12">
        <v>-0.003756</v>
      </c>
      <c r="E4" s="12">
        <v>-0.003755</v>
      </c>
      <c r="F4" s="24">
        <v>-0.002073</v>
      </c>
      <c r="G4" s="34">
        <v>-0.011707</v>
      </c>
    </row>
    <row r="5" spans="1:7" ht="12.75" thickBot="1">
      <c r="A5" s="44" t="s">
        <v>13</v>
      </c>
      <c r="B5" s="45">
        <v>6.133564</v>
      </c>
      <c r="C5" s="46">
        <v>4.300028</v>
      </c>
      <c r="D5" s="46">
        <v>-0.102835</v>
      </c>
      <c r="E5" s="46">
        <v>-3.425907</v>
      </c>
      <c r="F5" s="47">
        <v>-8.064311</v>
      </c>
      <c r="G5" s="48">
        <v>2.455042</v>
      </c>
    </row>
    <row r="6" spans="1:7" ht="12.75" thickTop="1">
      <c r="A6" s="6" t="s">
        <v>14</v>
      </c>
      <c r="B6" s="39">
        <v>-84.96807</v>
      </c>
      <c r="C6" s="40">
        <v>88.04224</v>
      </c>
      <c r="D6" s="40">
        <v>-2.431846</v>
      </c>
      <c r="E6" s="40">
        <v>93.30326</v>
      </c>
      <c r="F6" s="41">
        <v>-231.1907</v>
      </c>
      <c r="G6" s="42">
        <v>-0.001696116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3.406504</v>
      </c>
      <c r="C8" s="13">
        <v>2.095295</v>
      </c>
      <c r="D8" s="13">
        <v>1.376188</v>
      </c>
      <c r="E8" s="13">
        <v>1.181451</v>
      </c>
      <c r="F8" s="25">
        <v>-3.80712</v>
      </c>
      <c r="G8" s="35">
        <v>1.109797</v>
      </c>
    </row>
    <row r="9" spans="1:7" ht="12">
      <c r="A9" s="20" t="s">
        <v>17</v>
      </c>
      <c r="B9" s="29">
        <v>0.3225451</v>
      </c>
      <c r="C9" s="13">
        <v>-0.1788673</v>
      </c>
      <c r="D9" s="13">
        <v>-0.1196326</v>
      </c>
      <c r="E9" s="13">
        <v>0.02206516</v>
      </c>
      <c r="F9" s="25">
        <v>-0.7552313</v>
      </c>
      <c r="G9" s="35">
        <v>-0.1197014</v>
      </c>
    </row>
    <row r="10" spans="1:7" ht="12">
      <c r="A10" s="20" t="s">
        <v>18</v>
      </c>
      <c r="B10" s="29">
        <v>-1.068777</v>
      </c>
      <c r="C10" s="13">
        <v>-1.137235</v>
      </c>
      <c r="D10" s="13">
        <v>-0.1333329</v>
      </c>
      <c r="E10" s="13">
        <v>0.2769065</v>
      </c>
      <c r="F10" s="25">
        <v>-0.7394516</v>
      </c>
      <c r="G10" s="35">
        <v>-0.492845</v>
      </c>
    </row>
    <row r="11" spans="1:7" ht="12">
      <c r="A11" s="21" t="s">
        <v>19</v>
      </c>
      <c r="B11" s="31">
        <v>2.124415</v>
      </c>
      <c r="C11" s="15">
        <v>0.8846704</v>
      </c>
      <c r="D11" s="15">
        <v>1.343148</v>
      </c>
      <c r="E11" s="15">
        <v>1.146862</v>
      </c>
      <c r="F11" s="27">
        <v>12.96635</v>
      </c>
      <c r="G11" s="37">
        <v>2.842084</v>
      </c>
    </row>
    <row r="12" spans="1:7" ht="12">
      <c r="A12" s="20" t="s">
        <v>20</v>
      </c>
      <c r="B12" s="29">
        <v>0.4281982</v>
      </c>
      <c r="C12" s="13">
        <v>-0.09998696</v>
      </c>
      <c r="D12" s="13">
        <v>-0.1487556</v>
      </c>
      <c r="E12" s="13">
        <v>-0.2059298</v>
      </c>
      <c r="F12" s="25">
        <v>-0.08713436</v>
      </c>
      <c r="G12" s="35">
        <v>-0.05864774</v>
      </c>
    </row>
    <row r="13" spans="1:7" ht="12">
      <c r="A13" s="20" t="s">
        <v>21</v>
      </c>
      <c r="B13" s="29">
        <v>-0.06033096</v>
      </c>
      <c r="C13" s="13">
        <v>-0.07296876</v>
      </c>
      <c r="D13" s="13">
        <v>0.08256465</v>
      </c>
      <c r="E13" s="13">
        <v>0.03923885</v>
      </c>
      <c r="F13" s="25">
        <v>-0.1977452</v>
      </c>
      <c r="G13" s="35">
        <v>-0.02326068</v>
      </c>
    </row>
    <row r="14" spans="1:7" ht="12">
      <c r="A14" s="20" t="s">
        <v>22</v>
      </c>
      <c r="B14" s="29">
        <v>-0.05492082</v>
      </c>
      <c r="C14" s="13">
        <v>-0.1697337</v>
      </c>
      <c r="D14" s="13">
        <v>0.006795333</v>
      </c>
      <c r="E14" s="13">
        <v>-0.03441384</v>
      </c>
      <c r="F14" s="25">
        <v>0.1406021</v>
      </c>
      <c r="G14" s="35">
        <v>-0.03682092</v>
      </c>
    </row>
    <row r="15" spans="1:7" ht="12">
      <c r="A15" s="21" t="s">
        <v>23</v>
      </c>
      <c r="B15" s="31">
        <v>-0.3889746</v>
      </c>
      <c r="C15" s="15">
        <v>-0.1210775</v>
      </c>
      <c r="D15" s="15">
        <v>-0.09925863</v>
      </c>
      <c r="E15" s="15">
        <v>-0.1561322</v>
      </c>
      <c r="F15" s="27">
        <v>-0.3648733</v>
      </c>
      <c r="G15" s="37">
        <v>-0.1955907</v>
      </c>
    </row>
    <row r="16" spans="1:7" ht="12">
      <c r="A16" s="20" t="s">
        <v>24</v>
      </c>
      <c r="B16" s="29">
        <v>0.01936291</v>
      </c>
      <c r="C16" s="13">
        <v>0.01035561</v>
      </c>
      <c r="D16" s="13">
        <v>-0.003670612</v>
      </c>
      <c r="E16" s="13">
        <v>0.0006723427</v>
      </c>
      <c r="F16" s="25">
        <v>0.02682281</v>
      </c>
      <c r="G16" s="35">
        <v>0.008149987</v>
      </c>
    </row>
    <row r="17" spans="1:7" ht="12">
      <c r="A17" s="20" t="s">
        <v>25</v>
      </c>
      <c r="B17" s="29">
        <v>-0.0295515</v>
      </c>
      <c r="C17" s="13">
        <v>-0.02713266</v>
      </c>
      <c r="D17" s="13">
        <v>-0.03672463</v>
      </c>
      <c r="E17" s="13">
        <v>-0.03411109</v>
      </c>
      <c r="F17" s="25">
        <v>-0.02697697</v>
      </c>
      <c r="G17" s="35">
        <v>-0.0314461</v>
      </c>
    </row>
    <row r="18" spans="1:7" ht="12">
      <c r="A18" s="20" t="s">
        <v>26</v>
      </c>
      <c r="B18" s="29">
        <v>0.03470568</v>
      </c>
      <c r="C18" s="13">
        <v>-0.003996193</v>
      </c>
      <c r="D18" s="13">
        <v>0.02640018</v>
      </c>
      <c r="E18" s="13">
        <v>0.01319924</v>
      </c>
      <c r="F18" s="25">
        <v>0.04600906</v>
      </c>
      <c r="G18" s="35">
        <v>0.01972792</v>
      </c>
    </row>
    <row r="19" spans="1:7" ht="12">
      <c r="A19" s="21" t="s">
        <v>27</v>
      </c>
      <c r="B19" s="31">
        <v>-0.2044501</v>
      </c>
      <c r="C19" s="15">
        <v>-0.1874445</v>
      </c>
      <c r="D19" s="15">
        <v>-0.2016704</v>
      </c>
      <c r="E19" s="15">
        <v>-0.1926878</v>
      </c>
      <c r="F19" s="27">
        <v>-0.1308021</v>
      </c>
      <c r="G19" s="37">
        <v>-0.1870832</v>
      </c>
    </row>
    <row r="20" spans="1:7" ht="12.75" thickBot="1">
      <c r="A20" s="44" t="s">
        <v>28</v>
      </c>
      <c r="B20" s="45">
        <v>-0.005330643</v>
      </c>
      <c r="C20" s="46">
        <v>-0.00204918</v>
      </c>
      <c r="D20" s="46">
        <v>-0.001643536</v>
      </c>
      <c r="E20" s="46">
        <v>-0.00306763</v>
      </c>
      <c r="F20" s="47">
        <v>-0.008654335</v>
      </c>
      <c r="G20" s="48">
        <v>-0.003550493</v>
      </c>
    </row>
    <row r="21" spans="1:7" ht="12.75" thickTop="1">
      <c r="A21" s="6" t="s">
        <v>29</v>
      </c>
      <c r="B21" s="39">
        <v>-55.40735</v>
      </c>
      <c r="C21" s="40">
        <v>67.55093</v>
      </c>
      <c r="D21" s="40">
        <v>-38.39947</v>
      </c>
      <c r="E21" s="40">
        <v>17.86222</v>
      </c>
      <c r="F21" s="41">
        <v>-24.47616</v>
      </c>
      <c r="G21" s="43">
        <v>0.00802541</v>
      </c>
    </row>
    <row r="22" spans="1:7" ht="12">
      <c r="A22" s="20" t="s">
        <v>30</v>
      </c>
      <c r="B22" s="29">
        <v>122.6774</v>
      </c>
      <c r="C22" s="13">
        <v>86.00267</v>
      </c>
      <c r="D22" s="13">
        <v>-2.056702</v>
      </c>
      <c r="E22" s="13">
        <v>-68.51922</v>
      </c>
      <c r="F22" s="25">
        <v>-161.3002</v>
      </c>
      <c r="G22" s="36">
        <v>0</v>
      </c>
    </row>
    <row r="23" spans="1:7" ht="12">
      <c r="A23" s="20" t="s">
        <v>31</v>
      </c>
      <c r="B23" s="29">
        <v>-2.334573</v>
      </c>
      <c r="C23" s="13">
        <v>3.201724</v>
      </c>
      <c r="D23" s="13">
        <v>0.198475</v>
      </c>
      <c r="E23" s="13">
        <v>-0.9498529</v>
      </c>
      <c r="F23" s="25">
        <v>2.43125</v>
      </c>
      <c r="G23" s="35">
        <v>0.5730143</v>
      </c>
    </row>
    <row r="24" spans="1:7" ht="12">
      <c r="A24" s="20" t="s">
        <v>32</v>
      </c>
      <c r="B24" s="50">
        <v>3.265642</v>
      </c>
      <c r="C24" s="51">
        <v>5.899867</v>
      </c>
      <c r="D24" s="51">
        <v>4.285892</v>
      </c>
      <c r="E24" s="51">
        <v>4.04961</v>
      </c>
      <c r="F24" s="52">
        <v>5.496626</v>
      </c>
      <c r="G24" s="49">
        <v>4.629836</v>
      </c>
    </row>
    <row r="25" spans="1:7" ht="12">
      <c r="A25" s="20" t="s">
        <v>33</v>
      </c>
      <c r="B25" s="29">
        <v>-0.234831</v>
      </c>
      <c r="C25" s="13">
        <v>0.6725658</v>
      </c>
      <c r="D25" s="13">
        <v>0.2015608</v>
      </c>
      <c r="E25" s="13">
        <v>0.1003069</v>
      </c>
      <c r="F25" s="25">
        <v>-1.556295</v>
      </c>
      <c r="G25" s="35">
        <v>-0.006220539</v>
      </c>
    </row>
    <row r="26" spans="1:7" ht="12">
      <c r="A26" s="21" t="s">
        <v>34</v>
      </c>
      <c r="B26" s="31">
        <v>0.8685586</v>
      </c>
      <c r="C26" s="15">
        <v>0.02986851</v>
      </c>
      <c r="D26" s="15">
        <v>-0.2597405</v>
      </c>
      <c r="E26" s="15">
        <v>0.02792035</v>
      </c>
      <c r="F26" s="27">
        <v>0.3076527</v>
      </c>
      <c r="G26" s="37">
        <v>0.118471</v>
      </c>
    </row>
    <row r="27" spans="1:7" ht="12">
      <c r="A27" s="20" t="s">
        <v>35</v>
      </c>
      <c r="B27" s="29">
        <v>-0.01217938</v>
      </c>
      <c r="C27" s="13">
        <v>0.09368657</v>
      </c>
      <c r="D27" s="13">
        <v>0.06722862</v>
      </c>
      <c r="E27" s="13">
        <v>0.111747</v>
      </c>
      <c r="F27" s="25">
        <v>0.4790566</v>
      </c>
      <c r="G27" s="35">
        <v>0.1274206</v>
      </c>
    </row>
    <row r="28" spans="1:7" ht="12">
      <c r="A28" s="20" t="s">
        <v>36</v>
      </c>
      <c r="B28" s="29">
        <v>0.1162797</v>
      </c>
      <c r="C28" s="13">
        <v>0.6710409</v>
      </c>
      <c r="D28" s="13">
        <v>0.5460776</v>
      </c>
      <c r="E28" s="13">
        <v>0.2214268</v>
      </c>
      <c r="F28" s="25">
        <v>0.4384265</v>
      </c>
      <c r="G28" s="35">
        <v>0.4212607</v>
      </c>
    </row>
    <row r="29" spans="1:7" ht="12">
      <c r="A29" s="20" t="s">
        <v>37</v>
      </c>
      <c r="B29" s="29">
        <v>0.07076376</v>
      </c>
      <c r="C29" s="13">
        <v>-0.06987894</v>
      </c>
      <c r="D29" s="13">
        <v>0.07719527</v>
      </c>
      <c r="E29" s="13">
        <v>0.09955028</v>
      </c>
      <c r="F29" s="25">
        <v>-0.03322822</v>
      </c>
      <c r="G29" s="35">
        <v>0.03158101</v>
      </c>
    </row>
    <row r="30" spans="1:7" ht="12">
      <c r="A30" s="21" t="s">
        <v>38</v>
      </c>
      <c r="B30" s="31">
        <v>0.01492947</v>
      </c>
      <c r="C30" s="15">
        <v>-0.05577042</v>
      </c>
      <c r="D30" s="15">
        <v>0.01733188</v>
      </c>
      <c r="E30" s="15">
        <v>0.02549736</v>
      </c>
      <c r="F30" s="27">
        <v>0.2382175</v>
      </c>
      <c r="G30" s="37">
        <v>0.03068641</v>
      </c>
    </row>
    <row r="31" spans="1:7" ht="12">
      <c r="A31" s="20" t="s">
        <v>39</v>
      </c>
      <c r="B31" s="29">
        <v>0.008609416</v>
      </c>
      <c r="C31" s="13">
        <v>-0.01303224</v>
      </c>
      <c r="D31" s="13">
        <v>-0.005365267</v>
      </c>
      <c r="E31" s="13">
        <v>0.02813113</v>
      </c>
      <c r="F31" s="25">
        <v>0.09964315</v>
      </c>
      <c r="G31" s="35">
        <v>0.01681638</v>
      </c>
    </row>
    <row r="32" spans="1:7" ht="12">
      <c r="A32" s="20" t="s">
        <v>40</v>
      </c>
      <c r="B32" s="29">
        <v>0.007744765</v>
      </c>
      <c r="C32" s="13">
        <v>0.0580932</v>
      </c>
      <c r="D32" s="13">
        <v>0.06338467</v>
      </c>
      <c r="E32" s="13">
        <v>0.01612316</v>
      </c>
      <c r="F32" s="25">
        <v>0.0325855</v>
      </c>
      <c r="G32" s="35">
        <v>0.03856467</v>
      </c>
    </row>
    <row r="33" spans="1:7" ht="12">
      <c r="A33" s="20" t="s">
        <v>41</v>
      </c>
      <c r="B33" s="29">
        <v>0.1010126</v>
      </c>
      <c r="C33" s="13">
        <v>0.04651279</v>
      </c>
      <c r="D33" s="13">
        <v>0.09214775</v>
      </c>
      <c r="E33" s="13">
        <v>0.07895685</v>
      </c>
      <c r="F33" s="25">
        <v>0.06297318</v>
      </c>
      <c r="G33" s="35">
        <v>0.07540592</v>
      </c>
    </row>
    <row r="34" spans="1:7" ht="12">
      <c r="A34" s="21" t="s">
        <v>42</v>
      </c>
      <c r="B34" s="31">
        <v>-0.009396091</v>
      </c>
      <c r="C34" s="15">
        <v>-0.009531993</v>
      </c>
      <c r="D34" s="15">
        <v>0.005319498</v>
      </c>
      <c r="E34" s="15">
        <v>0.01663919</v>
      </c>
      <c r="F34" s="27">
        <v>-0.002800009</v>
      </c>
      <c r="G34" s="37">
        <v>0.001269998</v>
      </c>
    </row>
    <row r="35" spans="1:7" ht="12.75" thickBot="1">
      <c r="A35" s="22" t="s">
        <v>43</v>
      </c>
      <c r="B35" s="32">
        <v>0.00034808</v>
      </c>
      <c r="C35" s="16">
        <v>8.169318E-05</v>
      </c>
      <c r="D35" s="16">
        <v>-0.00125619</v>
      </c>
      <c r="E35" s="16">
        <v>0.001482124</v>
      </c>
      <c r="F35" s="28">
        <v>0.01003622</v>
      </c>
      <c r="G35" s="38">
        <v>0.001457176</v>
      </c>
    </row>
    <row r="36" spans="1:7" ht="12">
      <c r="A36" s="4" t="s">
        <v>44</v>
      </c>
      <c r="B36" s="3">
        <v>21.67053</v>
      </c>
      <c r="C36" s="3">
        <v>21.67053</v>
      </c>
      <c r="D36" s="3">
        <v>21.67664</v>
      </c>
      <c r="E36" s="3">
        <v>21.67358</v>
      </c>
      <c r="F36" s="3">
        <v>21.68274</v>
      </c>
      <c r="G36" s="3"/>
    </row>
    <row r="37" spans="1:6" ht="12">
      <c r="A37" s="4" t="s">
        <v>45</v>
      </c>
      <c r="B37" s="2">
        <v>0.1225789</v>
      </c>
      <c r="C37" s="2">
        <v>0.01780192</v>
      </c>
      <c r="D37" s="2">
        <v>-0.04425049</v>
      </c>
      <c r="E37" s="2">
        <v>-0.06663005</v>
      </c>
      <c r="F37" s="2">
        <v>-0.09918213</v>
      </c>
    </row>
    <row r="38" spans="1:7" ht="12">
      <c r="A38" s="4" t="s">
        <v>53</v>
      </c>
      <c r="B38" s="2">
        <v>0.0001455793</v>
      </c>
      <c r="C38" s="2">
        <v>-0.0001506483</v>
      </c>
      <c r="D38" s="2">
        <v>0</v>
      </c>
      <c r="E38" s="2">
        <v>-0.0001584</v>
      </c>
      <c r="F38" s="2">
        <v>0.000392251</v>
      </c>
      <c r="G38" s="2">
        <v>0.0002398338</v>
      </c>
    </row>
    <row r="39" spans="1:7" ht="12.75" thickBot="1">
      <c r="A39" s="4" t="s">
        <v>54</v>
      </c>
      <c r="B39" s="2">
        <v>9.240657E-05</v>
      </c>
      <c r="C39" s="2">
        <v>-0.000113541</v>
      </c>
      <c r="D39" s="2">
        <v>6.527995E-05</v>
      </c>
      <c r="E39" s="2">
        <v>-3.145111E-05</v>
      </c>
      <c r="F39" s="2">
        <v>4.793648E-05</v>
      </c>
      <c r="G39" s="2">
        <v>0.0007635289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3.116922</v>
      </c>
      <c r="F40" s="17" t="s">
        <v>48</v>
      </c>
      <c r="G40" s="8">
        <v>55.066565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0.003758</v>
      </c>
      <c r="D4">
        <v>0.003756</v>
      </c>
      <c r="E4">
        <v>0.003755</v>
      </c>
      <c r="F4">
        <v>0.002073</v>
      </c>
      <c r="G4">
        <v>0.011707</v>
      </c>
    </row>
    <row r="5" spans="1:7" ht="12.75">
      <c r="A5" t="s">
        <v>13</v>
      </c>
      <c r="B5">
        <v>6.133564</v>
      </c>
      <c r="C5">
        <v>4.300028</v>
      </c>
      <c r="D5">
        <v>-0.102835</v>
      </c>
      <c r="E5">
        <v>-3.425907</v>
      </c>
      <c r="F5">
        <v>-8.064311</v>
      </c>
      <c r="G5">
        <v>2.455042</v>
      </c>
    </row>
    <row r="6" spans="1:7" ht="12.75">
      <c r="A6" t="s">
        <v>14</v>
      </c>
      <c r="B6" s="53">
        <v>-84.96807</v>
      </c>
      <c r="C6" s="53">
        <v>88.04224</v>
      </c>
      <c r="D6" s="53">
        <v>-2.431846</v>
      </c>
      <c r="E6" s="53">
        <v>93.30326</v>
      </c>
      <c r="F6" s="53">
        <v>-231.1907</v>
      </c>
      <c r="G6" s="53">
        <v>-0.001696116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3.406504</v>
      </c>
      <c r="C8" s="53">
        <v>2.095295</v>
      </c>
      <c r="D8" s="53">
        <v>1.376188</v>
      </c>
      <c r="E8" s="53">
        <v>1.181451</v>
      </c>
      <c r="F8" s="53">
        <v>-3.80712</v>
      </c>
      <c r="G8" s="53">
        <v>1.109797</v>
      </c>
    </row>
    <row r="9" spans="1:7" ht="12.75">
      <c r="A9" t="s">
        <v>17</v>
      </c>
      <c r="B9" s="53">
        <v>0.3225451</v>
      </c>
      <c r="C9" s="53">
        <v>-0.1788673</v>
      </c>
      <c r="D9" s="53">
        <v>-0.1196326</v>
      </c>
      <c r="E9" s="53">
        <v>0.02206516</v>
      </c>
      <c r="F9" s="53">
        <v>-0.7552313</v>
      </c>
      <c r="G9" s="53">
        <v>-0.1197014</v>
      </c>
    </row>
    <row r="10" spans="1:7" ht="12.75">
      <c r="A10" t="s">
        <v>18</v>
      </c>
      <c r="B10" s="53">
        <v>-1.068777</v>
      </c>
      <c r="C10" s="53">
        <v>-1.137235</v>
      </c>
      <c r="D10" s="53">
        <v>-0.1333329</v>
      </c>
      <c r="E10" s="53">
        <v>0.2769065</v>
      </c>
      <c r="F10" s="53">
        <v>-0.7394516</v>
      </c>
      <c r="G10" s="53">
        <v>-0.492845</v>
      </c>
    </row>
    <row r="11" spans="1:7" ht="12.75">
      <c r="A11" t="s">
        <v>19</v>
      </c>
      <c r="B11" s="53">
        <v>2.124415</v>
      </c>
      <c r="C11" s="53">
        <v>0.8846704</v>
      </c>
      <c r="D11" s="53">
        <v>1.343148</v>
      </c>
      <c r="E11" s="53">
        <v>1.146862</v>
      </c>
      <c r="F11" s="53">
        <v>12.96635</v>
      </c>
      <c r="G11" s="53">
        <v>2.842084</v>
      </c>
    </row>
    <row r="12" spans="1:7" ht="12.75">
      <c r="A12" t="s">
        <v>20</v>
      </c>
      <c r="B12" s="53">
        <v>0.4281982</v>
      </c>
      <c r="C12" s="53">
        <v>-0.09998696</v>
      </c>
      <c r="D12" s="53">
        <v>-0.1487556</v>
      </c>
      <c r="E12" s="53">
        <v>-0.2059298</v>
      </c>
      <c r="F12" s="53">
        <v>-0.08713436</v>
      </c>
      <c r="G12" s="53">
        <v>-0.05864774</v>
      </c>
    </row>
    <row r="13" spans="1:7" ht="12.75">
      <c r="A13" t="s">
        <v>21</v>
      </c>
      <c r="B13" s="53">
        <v>-0.06033096</v>
      </c>
      <c r="C13" s="53">
        <v>-0.07296876</v>
      </c>
      <c r="D13" s="53">
        <v>0.08256465</v>
      </c>
      <c r="E13" s="53">
        <v>0.03923885</v>
      </c>
      <c r="F13" s="53">
        <v>-0.1977452</v>
      </c>
      <c r="G13" s="53">
        <v>-0.02326068</v>
      </c>
    </row>
    <row r="14" spans="1:7" ht="12.75">
      <c r="A14" t="s">
        <v>22</v>
      </c>
      <c r="B14" s="53">
        <v>-0.05492082</v>
      </c>
      <c r="C14" s="53">
        <v>-0.1697337</v>
      </c>
      <c r="D14" s="53">
        <v>0.006795333</v>
      </c>
      <c r="E14" s="53">
        <v>-0.03441384</v>
      </c>
      <c r="F14" s="53">
        <v>0.1406021</v>
      </c>
      <c r="G14" s="53">
        <v>-0.03682092</v>
      </c>
    </row>
    <row r="15" spans="1:7" ht="12.75">
      <c r="A15" t="s">
        <v>23</v>
      </c>
      <c r="B15" s="53">
        <v>-0.3889746</v>
      </c>
      <c r="C15" s="53">
        <v>-0.1210775</v>
      </c>
      <c r="D15" s="53">
        <v>-0.09925863</v>
      </c>
      <c r="E15" s="53">
        <v>-0.1561322</v>
      </c>
      <c r="F15" s="53">
        <v>-0.3648733</v>
      </c>
      <c r="G15" s="53">
        <v>-0.1955907</v>
      </c>
    </row>
    <row r="16" spans="1:7" ht="12.75">
      <c r="A16" t="s">
        <v>24</v>
      </c>
      <c r="B16" s="53">
        <v>0.01936291</v>
      </c>
      <c r="C16" s="53">
        <v>0.01035561</v>
      </c>
      <c r="D16" s="53">
        <v>-0.003670612</v>
      </c>
      <c r="E16" s="53">
        <v>0.0006723427</v>
      </c>
      <c r="F16" s="53">
        <v>0.02682281</v>
      </c>
      <c r="G16" s="53">
        <v>0.008149987</v>
      </c>
    </row>
    <row r="17" spans="1:7" ht="12.75">
      <c r="A17" t="s">
        <v>25</v>
      </c>
      <c r="B17" s="53">
        <v>-0.0295515</v>
      </c>
      <c r="C17" s="53">
        <v>-0.02713266</v>
      </c>
      <c r="D17" s="53">
        <v>-0.03672463</v>
      </c>
      <c r="E17" s="53">
        <v>-0.03411109</v>
      </c>
      <c r="F17" s="53">
        <v>-0.02697697</v>
      </c>
      <c r="G17" s="53">
        <v>-0.0314461</v>
      </c>
    </row>
    <row r="18" spans="1:7" ht="12.75">
      <c r="A18" t="s">
        <v>26</v>
      </c>
      <c r="B18" s="53">
        <v>0.03470568</v>
      </c>
      <c r="C18" s="53">
        <v>-0.003996193</v>
      </c>
      <c r="D18" s="53">
        <v>0.02640018</v>
      </c>
      <c r="E18" s="53">
        <v>0.01319924</v>
      </c>
      <c r="F18" s="53">
        <v>0.04600906</v>
      </c>
      <c r="G18" s="53">
        <v>0.01972792</v>
      </c>
    </row>
    <row r="19" spans="1:7" ht="12.75">
      <c r="A19" t="s">
        <v>27</v>
      </c>
      <c r="B19" s="53">
        <v>-0.2044501</v>
      </c>
      <c r="C19" s="53">
        <v>-0.1874445</v>
      </c>
      <c r="D19" s="53">
        <v>-0.2016704</v>
      </c>
      <c r="E19" s="53">
        <v>-0.1926878</v>
      </c>
      <c r="F19" s="53">
        <v>-0.1308021</v>
      </c>
      <c r="G19" s="53">
        <v>-0.1870832</v>
      </c>
    </row>
    <row r="20" spans="1:7" ht="12.75">
      <c r="A20" t="s">
        <v>28</v>
      </c>
      <c r="B20" s="53">
        <v>-0.005330643</v>
      </c>
      <c r="C20" s="53">
        <v>-0.00204918</v>
      </c>
      <c r="D20" s="53">
        <v>-0.001643536</v>
      </c>
      <c r="E20" s="53">
        <v>-0.00306763</v>
      </c>
      <c r="F20" s="53">
        <v>-0.008654335</v>
      </c>
      <c r="G20" s="53">
        <v>-0.003550493</v>
      </c>
    </row>
    <row r="21" spans="1:7" ht="12.75">
      <c r="A21" t="s">
        <v>29</v>
      </c>
      <c r="B21" s="53">
        <v>-55.40735</v>
      </c>
      <c r="C21" s="53">
        <v>67.55093</v>
      </c>
      <c r="D21" s="53">
        <v>-38.39947</v>
      </c>
      <c r="E21" s="53">
        <v>17.86222</v>
      </c>
      <c r="F21" s="53">
        <v>-24.47616</v>
      </c>
      <c r="G21" s="53">
        <v>0.00802541</v>
      </c>
    </row>
    <row r="22" spans="1:7" ht="12.75">
      <c r="A22" t="s">
        <v>30</v>
      </c>
      <c r="B22" s="53">
        <v>122.6774</v>
      </c>
      <c r="C22" s="53">
        <v>86.00267</v>
      </c>
      <c r="D22" s="53">
        <v>-2.056702</v>
      </c>
      <c r="E22" s="53">
        <v>-68.51922</v>
      </c>
      <c r="F22" s="53">
        <v>-161.3002</v>
      </c>
      <c r="G22" s="53">
        <v>0</v>
      </c>
    </row>
    <row r="23" spans="1:7" ht="12.75">
      <c r="A23" t="s">
        <v>31</v>
      </c>
      <c r="B23" s="53">
        <v>-2.334573</v>
      </c>
      <c r="C23" s="53">
        <v>3.201724</v>
      </c>
      <c r="D23" s="53">
        <v>0.198475</v>
      </c>
      <c r="E23" s="53">
        <v>-0.9498529</v>
      </c>
      <c r="F23" s="53">
        <v>2.43125</v>
      </c>
      <c r="G23" s="53">
        <v>0.5730143</v>
      </c>
    </row>
    <row r="24" spans="1:7" ht="12.75">
      <c r="A24" t="s">
        <v>32</v>
      </c>
      <c r="B24" s="53">
        <v>3.265642</v>
      </c>
      <c r="C24" s="53">
        <v>5.899867</v>
      </c>
      <c r="D24" s="53">
        <v>4.285892</v>
      </c>
      <c r="E24" s="53">
        <v>4.04961</v>
      </c>
      <c r="F24" s="53">
        <v>5.496626</v>
      </c>
      <c r="G24" s="53">
        <v>4.629836</v>
      </c>
    </row>
    <row r="25" spans="1:7" ht="12.75">
      <c r="A25" t="s">
        <v>33</v>
      </c>
      <c r="B25" s="53">
        <v>-0.234831</v>
      </c>
      <c r="C25" s="53">
        <v>0.6725658</v>
      </c>
      <c r="D25" s="53">
        <v>0.2015608</v>
      </c>
      <c r="E25" s="53">
        <v>0.1003069</v>
      </c>
      <c r="F25" s="53">
        <v>-1.556295</v>
      </c>
      <c r="G25" s="53">
        <v>-0.006220539</v>
      </c>
    </row>
    <row r="26" spans="1:7" ht="12.75">
      <c r="A26" t="s">
        <v>34</v>
      </c>
      <c r="B26" s="53">
        <v>0.8685586</v>
      </c>
      <c r="C26" s="53">
        <v>0.02986851</v>
      </c>
      <c r="D26" s="53">
        <v>-0.2597405</v>
      </c>
      <c r="E26" s="53">
        <v>0.02792035</v>
      </c>
      <c r="F26" s="53">
        <v>0.3076527</v>
      </c>
      <c r="G26" s="53">
        <v>0.118471</v>
      </c>
    </row>
    <row r="27" spans="1:7" ht="12.75">
      <c r="A27" t="s">
        <v>35</v>
      </c>
      <c r="B27" s="53">
        <v>-0.01217938</v>
      </c>
      <c r="C27" s="53">
        <v>0.09368657</v>
      </c>
      <c r="D27" s="53">
        <v>0.06722862</v>
      </c>
      <c r="E27" s="53">
        <v>0.111747</v>
      </c>
      <c r="F27" s="53">
        <v>0.4790566</v>
      </c>
      <c r="G27" s="53">
        <v>0.1274206</v>
      </c>
    </row>
    <row r="28" spans="1:7" ht="12.75">
      <c r="A28" t="s">
        <v>36</v>
      </c>
      <c r="B28" s="53">
        <v>0.1162797</v>
      </c>
      <c r="C28" s="53">
        <v>0.6710409</v>
      </c>
      <c r="D28" s="53">
        <v>0.5460776</v>
      </c>
      <c r="E28" s="53">
        <v>0.2214268</v>
      </c>
      <c r="F28" s="53">
        <v>0.4384265</v>
      </c>
      <c r="G28" s="53">
        <v>0.4212607</v>
      </c>
    </row>
    <row r="29" spans="1:7" ht="12.75">
      <c r="A29" t="s">
        <v>37</v>
      </c>
      <c r="B29" s="53">
        <v>0.07076376</v>
      </c>
      <c r="C29" s="53">
        <v>-0.06987894</v>
      </c>
      <c r="D29" s="53">
        <v>0.07719527</v>
      </c>
      <c r="E29" s="53">
        <v>0.09955028</v>
      </c>
      <c r="F29" s="53">
        <v>-0.03322822</v>
      </c>
      <c r="G29" s="53">
        <v>0.03158101</v>
      </c>
    </row>
    <row r="30" spans="1:7" ht="12.75">
      <c r="A30" t="s">
        <v>38</v>
      </c>
      <c r="B30" s="53">
        <v>0.01492947</v>
      </c>
      <c r="C30" s="53">
        <v>-0.05577042</v>
      </c>
      <c r="D30" s="53">
        <v>0.01733188</v>
      </c>
      <c r="E30" s="53">
        <v>0.02549736</v>
      </c>
      <c r="F30" s="53">
        <v>0.2382175</v>
      </c>
      <c r="G30" s="53">
        <v>0.03068641</v>
      </c>
    </row>
    <row r="31" spans="1:7" ht="12.75">
      <c r="A31" t="s">
        <v>39</v>
      </c>
      <c r="B31" s="53">
        <v>0.008609416</v>
      </c>
      <c r="C31" s="53">
        <v>-0.01303224</v>
      </c>
      <c r="D31" s="53">
        <v>-0.005365267</v>
      </c>
      <c r="E31" s="53">
        <v>0.02813113</v>
      </c>
      <c r="F31" s="53">
        <v>0.09964315</v>
      </c>
      <c r="G31" s="53">
        <v>0.01681638</v>
      </c>
    </row>
    <row r="32" spans="1:7" ht="12.75">
      <c r="A32" t="s">
        <v>40</v>
      </c>
      <c r="B32" s="53">
        <v>0.007744765</v>
      </c>
      <c r="C32" s="53">
        <v>0.0580932</v>
      </c>
      <c r="D32" s="53">
        <v>0.06338467</v>
      </c>
      <c r="E32" s="53">
        <v>0.01612316</v>
      </c>
      <c r="F32" s="53">
        <v>0.0325855</v>
      </c>
      <c r="G32" s="53">
        <v>0.03856467</v>
      </c>
    </row>
    <row r="33" spans="1:7" ht="12.75">
      <c r="A33" t="s">
        <v>41</v>
      </c>
      <c r="B33" s="53">
        <v>0.1010126</v>
      </c>
      <c r="C33" s="53">
        <v>0.04651279</v>
      </c>
      <c r="D33" s="53">
        <v>0.09214775</v>
      </c>
      <c r="E33" s="53">
        <v>0.07895685</v>
      </c>
      <c r="F33" s="53">
        <v>0.06297318</v>
      </c>
      <c r="G33" s="53">
        <v>0.07540592</v>
      </c>
    </row>
    <row r="34" spans="1:7" ht="12.75">
      <c r="A34" t="s">
        <v>42</v>
      </c>
      <c r="B34" s="53">
        <v>-0.009396091</v>
      </c>
      <c r="C34" s="53">
        <v>-0.009531993</v>
      </c>
      <c r="D34" s="53">
        <v>0.005319498</v>
      </c>
      <c r="E34" s="53">
        <v>0.01663919</v>
      </c>
      <c r="F34" s="53">
        <v>-0.002800009</v>
      </c>
      <c r="G34" s="53">
        <v>0.001269998</v>
      </c>
    </row>
    <row r="35" spans="1:7" ht="12.75">
      <c r="A35" t="s">
        <v>43</v>
      </c>
      <c r="B35" s="53">
        <v>0.00034808</v>
      </c>
      <c r="C35" s="53">
        <v>8.169318E-05</v>
      </c>
      <c r="D35" s="53">
        <v>-0.00125619</v>
      </c>
      <c r="E35" s="53">
        <v>0.001482124</v>
      </c>
      <c r="F35" s="53">
        <v>0.01003622</v>
      </c>
      <c r="G35" s="53">
        <v>0.001457176</v>
      </c>
    </row>
    <row r="36" spans="1:6" ht="12.75">
      <c r="A36" t="s">
        <v>44</v>
      </c>
      <c r="B36" s="53">
        <v>21.67053</v>
      </c>
      <c r="C36" s="53">
        <v>21.67053</v>
      </c>
      <c r="D36" s="53">
        <v>21.67664</v>
      </c>
      <c r="E36" s="53">
        <v>21.67358</v>
      </c>
      <c r="F36" s="53">
        <v>21.68274</v>
      </c>
    </row>
    <row r="37" spans="1:6" ht="12.75">
      <c r="A37" t="s">
        <v>45</v>
      </c>
      <c r="B37" s="53">
        <v>0.1225789</v>
      </c>
      <c r="C37" s="53">
        <v>0.01780192</v>
      </c>
      <c r="D37" s="53">
        <v>-0.04425049</v>
      </c>
      <c r="E37" s="53">
        <v>-0.06663005</v>
      </c>
      <c r="F37" s="53">
        <v>-0.09918213</v>
      </c>
    </row>
    <row r="38" spans="1:7" ht="12.75">
      <c r="A38" t="s">
        <v>55</v>
      </c>
      <c r="B38" s="53">
        <v>0.0001455793</v>
      </c>
      <c r="C38" s="53">
        <v>-0.0001506483</v>
      </c>
      <c r="D38" s="53">
        <v>0</v>
      </c>
      <c r="E38" s="53">
        <v>-0.0001584</v>
      </c>
      <c r="F38" s="53">
        <v>0.000392251</v>
      </c>
      <c r="G38" s="53">
        <v>0.0002398338</v>
      </c>
    </row>
    <row r="39" spans="1:7" ht="12.75">
      <c r="A39" t="s">
        <v>56</v>
      </c>
      <c r="B39" s="53">
        <v>9.240657E-05</v>
      </c>
      <c r="C39" s="53">
        <v>-0.000113541</v>
      </c>
      <c r="D39" s="53">
        <v>6.527995E-05</v>
      </c>
      <c r="E39" s="53">
        <v>-3.145111E-05</v>
      </c>
      <c r="F39" s="53">
        <v>4.793648E-05</v>
      </c>
      <c r="G39" s="53">
        <v>0.0007635289</v>
      </c>
    </row>
    <row r="40" spans="2:7" ht="12.75">
      <c r="B40" t="s">
        <v>46</v>
      </c>
      <c r="C40">
        <v>-0.003756</v>
      </c>
      <c r="D40" t="s">
        <v>47</v>
      </c>
      <c r="E40">
        <v>3.116922</v>
      </c>
      <c r="F40" t="s">
        <v>48</v>
      </c>
      <c r="G40">
        <v>55.066565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0.0001455793387201317</v>
      </c>
      <c r="C50">
        <f>-0.017/(C7*C7+C22*C22)*(C21*C22+C6*C7)</f>
        <v>-0.00015064829061854504</v>
      </c>
      <c r="D50">
        <f>-0.017/(D7*D7+D22*D22)*(D21*D22+D6*D7)</f>
        <v>4.120712060345779E-06</v>
      </c>
      <c r="E50">
        <f>-0.017/(E7*E7+E22*E22)*(E21*E22+E6*E7)</f>
        <v>-0.00015840004138766036</v>
      </c>
      <c r="F50">
        <f>-0.017/(F7*F7+F22*F22)*(F21*F22+F6*F7)</f>
        <v>0.00039225097348906575</v>
      </c>
      <c r="G50">
        <f>(B50*B$4+C50*C$4+D50*D$4+E50*E$4+F50*F$4)/SUM(B$4:F$4)</f>
        <v>-1.0914563378247008E-07</v>
      </c>
    </row>
    <row r="51" spans="1:7" ht="12.75">
      <c r="A51" t="s">
        <v>59</v>
      </c>
      <c r="B51">
        <f>-0.017/(B7*B7+B22*B22)*(B21*B7-B6*B22)</f>
        <v>9.240656552320952E-05</v>
      </c>
      <c r="C51">
        <f>-0.017/(C7*C7+C22*C22)*(C21*C7-C6*C22)</f>
        <v>-0.0001135409654775869</v>
      </c>
      <c r="D51">
        <f>-0.017/(D7*D7+D22*D22)*(D21*D7-D6*D22)</f>
        <v>6.527994650767361E-05</v>
      </c>
      <c r="E51">
        <f>-0.017/(E7*E7+E22*E22)*(E21*E7-E6*E22)</f>
        <v>-3.145111872838502E-05</v>
      </c>
      <c r="F51">
        <f>-0.017/(F7*F7+F22*F22)*(F21*F7-F6*F22)</f>
        <v>4.7936488047398105E-05</v>
      </c>
      <c r="G51">
        <f>(B51*B$4+C51*C$4+D51*D$4+E51*E$4+F51*F$4)/SUM(B$4:F$4)</f>
        <v>6.170005776231236E-07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10000.08372311442</v>
      </c>
      <c r="C62">
        <f>C7+(2/0.017)*(C8*C50-C23*C51)</f>
        <v>10000.005632261655</v>
      </c>
      <c r="D62">
        <f>D7+(2/0.017)*(D8*D50-D23*D51)</f>
        <v>9999.999142874954</v>
      </c>
      <c r="E62">
        <f>E7+(2/0.017)*(E8*E50-E23*E51)</f>
        <v>9999.974468726632</v>
      </c>
      <c r="F62">
        <f>F7+(2/0.017)*(F8*F50-F23*F51)</f>
        <v>9999.81060092791</v>
      </c>
    </row>
    <row r="63" spans="1:6" ht="12.75">
      <c r="A63" t="s">
        <v>67</v>
      </c>
      <c r="B63">
        <f>B8+(3/0.017)*(B9*B50-B24*B51)</f>
        <v>3.3615373778088955</v>
      </c>
      <c r="C63">
        <f>C8+(3/0.017)*(C9*C50-C24*C51)</f>
        <v>2.2182637026521017</v>
      </c>
      <c r="D63">
        <f>D8+(3/0.017)*(D9*D50-D24*D51)</f>
        <v>1.3267275696478888</v>
      </c>
      <c r="E63">
        <f>E8+(3/0.017)*(E9*E50-E24*E51)</f>
        <v>1.203310348704076</v>
      </c>
      <c r="F63">
        <f>F8+(3/0.017)*(F9*F50-F24*F51)</f>
        <v>-3.905895733973723</v>
      </c>
    </row>
    <row r="64" spans="1:6" ht="12.75">
      <c r="A64" t="s">
        <v>68</v>
      </c>
      <c r="B64">
        <f>B9+(4/0.017)*(B10*B50-B25*B51)</f>
        <v>0.2910411181856693</v>
      </c>
      <c r="C64">
        <f>C9+(4/0.017)*(C10*C50-C25*C51)</f>
        <v>-0.12058817551510903</v>
      </c>
      <c r="D64">
        <f>D9+(4/0.017)*(D10*D50-D25*D51)</f>
        <v>-0.12285784817202701</v>
      </c>
      <c r="E64">
        <f>E9+(4/0.017)*(E10*E50-E25*E51)</f>
        <v>0.012486986626038605</v>
      </c>
      <c r="F64">
        <f>F9+(4/0.017)*(F10*F50-F25*F51)</f>
        <v>-0.8059247807723111</v>
      </c>
    </row>
    <row r="65" spans="1:6" ht="12.75">
      <c r="A65" t="s">
        <v>69</v>
      </c>
      <c r="B65">
        <f>B10+(5/0.017)*(B11*B50-B26*B51)</f>
        <v>-1.0014209959748586</v>
      </c>
      <c r="C65">
        <f>C10+(5/0.017)*(C11*C50-C26*C51)</f>
        <v>-1.1754358188406022</v>
      </c>
      <c r="D65">
        <f>D10+(5/0.017)*(D11*D50-D26*D51)</f>
        <v>-0.12671802585049832</v>
      </c>
      <c r="E65">
        <f>E10+(5/0.017)*(E11*E50-E26*E51)</f>
        <v>0.22373448175789798</v>
      </c>
      <c r="F65">
        <f>F10+(5/0.017)*(F11*F50-F26*F51)</f>
        <v>0.752111817683426</v>
      </c>
    </row>
    <row r="66" spans="1:6" ht="12.75">
      <c r="A66" t="s">
        <v>70</v>
      </c>
      <c r="B66">
        <f>B11+(6/0.017)*(B12*B50-B27*B51)</f>
        <v>2.1468134466375832</v>
      </c>
      <c r="C66">
        <f>C11+(6/0.017)*(C12*C50-C27*C51)</f>
        <v>0.8937410334887864</v>
      </c>
      <c r="D66">
        <f>D11+(6/0.017)*(D12*D50-D27*D51)</f>
        <v>1.3413827083368182</v>
      </c>
      <c r="E66">
        <f>E11+(6/0.017)*(E12*E50-E27*E51)</f>
        <v>1.1596151260026448</v>
      </c>
      <c r="F66">
        <f>F11+(6/0.017)*(F12*F50-F27*F51)</f>
        <v>12.946181942877315</v>
      </c>
    </row>
    <row r="67" spans="1:6" ht="12.75">
      <c r="A67" t="s">
        <v>71</v>
      </c>
      <c r="B67">
        <f>B12+(7/0.017)*(B13*B50-B28*B51)</f>
        <v>0.4201572798324977</v>
      </c>
      <c r="C67">
        <f>C12+(7/0.017)*(C13*C50-C28*C51)</f>
        <v>-0.06408797444914553</v>
      </c>
      <c r="D67">
        <f>D12+(7/0.017)*(D13*D50-D28*D51)</f>
        <v>-0.16329406115153994</v>
      </c>
      <c r="E67">
        <f>E12+(7/0.017)*(E13*E50-E28*E51)</f>
        <v>-0.20562151789487676</v>
      </c>
      <c r="F67">
        <f>F12+(7/0.017)*(F13*F50-F28*F51)</f>
        <v>-0.1277271021857599</v>
      </c>
    </row>
    <row r="68" spans="1:6" ht="12.75">
      <c r="A68" t="s">
        <v>72</v>
      </c>
      <c r="B68">
        <f>B13+(8/0.017)*(B14*B50-B29*B51)</f>
        <v>-0.06717066479184756</v>
      </c>
      <c r="C68">
        <f>C13+(8/0.017)*(C14*C50-C29*C51)</f>
        <v>-0.06466948025825384</v>
      </c>
      <c r="D68">
        <f>D13+(8/0.017)*(D14*D50-D29*D51)</f>
        <v>0.08020639047736552</v>
      </c>
      <c r="E68">
        <f>E13+(8/0.017)*(E14*E50-E29*E51)</f>
        <v>0.0432774953440152</v>
      </c>
      <c r="F68">
        <f>F13+(8/0.017)*(F14*F50-F29*F51)</f>
        <v>-0.1710420683433067</v>
      </c>
    </row>
    <row r="69" spans="1:6" ht="12.75">
      <c r="A69" t="s">
        <v>73</v>
      </c>
      <c r="B69">
        <f>B14+(9/0.017)*(B15*B50-B30*B51)</f>
        <v>-0.08563000910896387</v>
      </c>
      <c r="C69">
        <f>C14+(9/0.017)*(C15*C50-C30*C51)</f>
        <v>-0.1634295223718066</v>
      </c>
      <c r="D69">
        <f>D14+(9/0.017)*(D15*D50-D30*D51)</f>
        <v>0.00597980571193492</v>
      </c>
      <c r="E69">
        <f>E14+(9/0.017)*(E15*E50-E30*E51)</f>
        <v>-0.020896227826641085</v>
      </c>
      <c r="F69">
        <f>F14+(9/0.017)*(F15*F50-F30*F51)</f>
        <v>0.05878616134121231</v>
      </c>
    </row>
    <row r="70" spans="1:6" ht="12.75">
      <c r="A70" t="s">
        <v>74</v>
      </c>
      <c r="B70">
        <f>B15+(10/0.017)*(B16*B50-B31*B51)</f>
        <v>-0.3877844393707195</v>
      </c>
      <c r="C70">
        <f>C15+(10/0.017)*(C16*C50-C31*C51)</f>
        <v>-0.12286558709220467</v>
      </c>
      <c r="D70">
        <f>D15+(10/0.017)*(D16*D50-D31*D51)</f>
        <v>-0.09906150128963404</v>
      </c>
      <c r="E70">
        <f>E15+(10/0.017)*(E16*E50-E31*E51)</f>
        <v>-0.1556744021187724</v>
      </c>
      <c r="F70">
        <f>F15+(10/0.017)*(F16*F50-F31*F51)</f>
        <v>-0.3614940466675105</v>
      </c>
    </row>
    <row r="71" spans="1:6" ht="12.75">
      <c r="A71" t="s">
        <v>75</v>
      </c>
      <c r="B71">
        <f>B16+(11/0.017)*(B17*B50-B32*B51)</f>
        <v>0.016116127377126727</v>
      </c>
      <c r="C71">
        <f>C16+(11/0.017)*(C17*C50-C32*C51)</f>
        <v>0.017268428559457878</v>
      </c>
      <c r="D71">
        <f>D16+(11/0.017)*(D17*D50-D32*D51)</f>
        <v>-0.006445898730608947</v>
      </c>
      <c r="E71">
        <f>E16+(11/0.017)*(E17*E50-E32*E51)</f>
        <v>0.004496647662315559</v>
      </c>
      <c r="F71">
        <f>F16+(11/0.017)*(F17*F50-F32*F51)</f>
        <v>0.01896507182758283</v>
      </c>
    </row>
    <row r="72" spans="1:6" ht="12.75">
      <c r="A72" t="s">
        <v>76</v>
      </c>
      <c r="B72">
        <f>B17+(12/0.017)*(B18*B50-B33*B51)</f>
        <v>-0.03257394529153218</v>
      </c>
      <c r="C72">
        <f>C17+(12/0.017)*(C18*C50-C33*C51)</f>
        <v>-0.022979864662526085</v>
      </c>
      <c r="D72">
        <f>D17+(12/0.017)*(D18*D50-D33*D51)</f>
        <v>-0.04089400363577495</v>
      </c>
      <c r="E72">
        <f>E17+(12/0.017)*(E18*E50-E33*E51)</f>
        <v>-0.033834016281305675</v>
      </c>
      <c r="F72">
        <f>F17+(12/0.017)*(F18*F50-F33*F51)</f>
        <v>-0.01636869789368928</v>
      </c>
    </row>
    <row r="73" spans="1:6" ht="12.75">
      <c r="A73" t="s">
        <v>77</v>
      </c>
      <c r="B73">
        <f>B18+(13/0.017)*(B19*B50-B34*B51)</f>
        <v>0.0126091595183561</v>
      </c>
      <c r="C73">
        <f>C18+(13/0.017)*(C19*C50-C34*C51)</f>
        <v>0.01677010015853702</v>
      </c>
      <c r="D73">
        <f>D18+(13/0.017)*(D19*D50-D34*D51)</f>
        <v>0.02549914067488402</v>
      </c>
      <c r="E73">
        <f>E18+(13/0.017)*(E19*E50-E34*E51)</f>
        <v>0.036939592720982815</v>
      </c>
      <c r="F73">
        <f>F18+(13/0.017)*(F19*F50-F34*F51)</f>
        <v>0.0068767441177123995</v>
      </c>
    </row>
    <row r="74" spans="1:6" ht="12.75">
      <c r="A74" t="s">
        <v>78</v>
      </c>
      <c r="B74">
        <f>B19+(14/0.017)*(B20*B50-B35*B51)</f>
        <v>-0.2051156734731227</v>
      </c>
      <c r="C74">
        <f>C19+(14/0.017)*(C20*C50-C35*C51)</f>
        <v>-0.1871826333050707</v>
      </c>
      <c r="D74">
        <f>D19+(14/0.017)*(D20*D50-D35*D51)</f>
        <v>-0.20160844466568156</v>
      </c>
      <c r="E74">
        <f>E19+(14/0.017)*(E20*E50-E35*E51)</f>
        <v>-0.19224924820729486</v>
      </c>
      <c r="F74">
        <f>F19+(14/0.017)*(F20*F50-F35*F51)</f>
        <v>-0.13399391262130012</v>
      </c>
    </row>
    <row r="75" spans="1:6" ht="12.75">
      <c r="A75" t="s">
        <v>79</v>
      </c>
      <c r="B75" s="53">
        <f>B20</f>
        <v>-0.005330643</v>
      </c>
      <c r="C75" s="53">
        <f>C20</f>
        <v>-0.00204918</v>
      </c>
      <c r="D75" s="53">
        <f>D20</f>
        <v>-0.001643536</v>
      </c>
      <c r="E75" s="53">
        <f>E20</f>
        <v>-0.00306763</v>
      </c>
      <c r="F75" s="53">
        <f>F20</f>
        <v>-0.008654335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122.67444914606438</v>
      </c>
      <c r="C82">
        <f>C22+(2/0.017)*(C8*C51+C23*C50)</f>
        <v>85.91793634530673</v>
      </c>
      <c r="D82">
        <f>D22+(2/0.017)*(D8*D51+D23*D50)</f>
        <v>-2.0460366661940377</v>
      </c>
      <c r="E82">
        <f>E22+(2/0.017)*(E8*E51+E23*E50)</f>
        <v>-68.50589073141184</v>
      </c>
      <c r="F82">
        <f>F22+(2/0.017)*(F8*F51+F23*F50)</f>
        <v>-161.2094752685976</v>
      </c>
    </row>
    <row r="83" spans="1:6" ht="12.75">
      <c r="A83" t="s">
        <v>82</v>
      </c>
      <c r="B83">
        <f>B23+(3/0.017)*(B9*B51+B24*B50)</f>
        <v>-2.2454173609810537</v>
      </c>
      <c r="C83">
        <f>C23+(3/0.017)*(C9*C51+C24*C50)</f>
        <v>3.048459980148401</v>
      </c>
      <c r="D83">
        <f>D23+(3/0.017)*(D9*D51+D24*D50)</f>
        <v>0.2002134677279704</v>
      </c>
      <c r="E83">
        <f>E23+(3/0.017)*(E9*E51+E24*E50)</f>
        <v>-1.0631739056889655</v>
      </c>
      <c r="F83">
        <f>F23+(3/0.017)*(F9*F51+F24*F50)</f>
        <v>2.805341840568207</v>
      </c>
    </row>
    <row r="84" spans="1:6" ht="12.75">
      <c r="A84" t="s">
        <v>83</v>
      </c>
      <c r="B84">
        <f>B24+(4/0.017)*(B10*B51+B25*B50)</f>
        <v>3.234359987395015</v>
      </c>
      <c r="C84">
        <f>C24+(4/0.017)*(C10*C51+C25*C50)</f>
        <v>5.906408616888568</v>
      </c>
      <c r="D84">
        <f>D24+(4/0.017)*(D10*D51+D25*D50)</f>
        <v>4.284039437515233</v>
      </c>
      <c r="E84">
        <f>E24+(4/0.017)*(E10*E51+E25*E50)</f>
        <v>4.04382232086597</v>
      </c>
      <c r="F84">
        <f>F24+(4/0.017)*(F10*F51+F25*F50)</f>
        <v>5.344648366689131</v>
      </c>
    </row>
    <row r="85" spans="1:6" ht="12.75">
      <c r="A85" t="s">
        <v>84</v>
      </c>
      <c r="B85">
        <f>B25+(5/0.017)*(B11*B51+B26*B50)</f>
        <v>-0.13990332925774338</v>
      </c>
      <c r="C85">
        <f>C25+(5/0.017)*(C11*C51+C26*C50)</f>
        <v>0.6416993378469806</v>
      </c>
      <c r="D85">
        <f>D25+(5/0.017)*(D11*D51+D26*D50)</f>
        <v>0.22703442170028781</v>
      </c>
      <c r="E85">
        <f>E25+(5/0.017)*(E11*E51+E26*E50)</f>
        <v>0.08839728896393204</v>
      </c>
      <c r="F85">
        <f>F25+(5/0.017)*(F11*F51+F26*F50)</f>
        <v>-1.3379896020985529</v>
      </c>
    </row>
    <row r="86" spans="1:6" ht="12.75">
      <c r="A86" t="s">
        <v>85</v>
      </c>
      <c r="B86">
        <f>B26+(6/0.017)*(B12*B51+B27*B50)</f>
        <v>0.8818981031548703</v>
      </c>
      <c r="C86">
        <f>C26+(6/0.017)*(C12*C51+C27*C50)</f>
        <v>0.028894002123230896</v>
      </c>
      <c r="D86">
        <f>D26+(6/0.017)*(D12*D51+D27*D50)</f>
        <v>-0.2630700509972291</v>
      </c>
      <c r="E86">
        <f>E26+(6/0.017)*(E12*E51+E27*E50)</f>
        <v>0.023958935822787894</v>
      </c>
      <c r="F86">
        <f>F26+(6/0.017)*(F12*F51+F27*F50)</f>
        <v>0.3724998185293074</v>
      </c>
    </row>
    <row r="87" spans="1:6" ht="12.75">
      <c r="A87" t="s">
        <v>86</v>
      </c>
      <c r="B87">
        <f>B27+(7/0.017)*(B13*B51+B28*B50)</f>
        <v>-0.007504637931188225</v>
      </c>
      <c r="C87">
        <f>C27+(7/0.017)*(C13*C51+C28*C50)</f>
        <v>0.05547224368116506</v>
      </c>
      <c r="D87">
        <f>D27+(7/0.017)*(D13*D51+D28*D50)</f>
        <v>0.07037452067137684</v>
      </c>
      <c r="E87">
        <f>E27+(7/0.017)*(E13*E51+E28*E50)</f>
        <v>0.0967965976411078</v>
      </c>
      <c r="F87">
        <f>F27+(7/0.017)*(F13*F51+F28*F50)</f>
        <v>0.5459658986520715</v>
      </c>
    </row>
    <row r="88" spans="1:6" ht="12.75">
      <c r="A88" t="s">
        <v>87</v>
      </c>
      <c r="B88">
        <f>B28+(8/0.017)*(B14*B51+B29*B50)</f>
        <v>0.1187393221337561</v>
      </c>
      <c r="C88">
        <f>C28+(8/0.017)*(C14*C51+C29*C50)</f>
        <v>0.6850638981333266</v>
      </c>
      <c r="D88">
        <f>D28+(8/0.017)*(D14*D51+D29*D50)</f>
        <v>0.546436046331686</v>
      </c>
      <c r="E88">
        <f>E28+(8/0.017)*(E14*E51+E29*E50)</f>
        <v>0.21451554602145245</v>
      </c>
      <c r="F88">
        <f>F28+(8/0.017)*(F14*F51+F29*F50)</f>
        <v>0.4354646972911907</v>
      </c>
    </row>
    <row r="89" spans="1:6" ht="12.75">
      <c r="A89" t="s">
        <v>88</v>
      </c>
      <c r="B89">
        <f>B29+(9/0.017)*(B15*B51+B30*B50)</f>
        <v>0.0528853211514412</v>
      </c>
      <c r="C89">
        <f>C29+(9/0.017)*(C15*C51+C30*C50)</f>
        <v>-0.05815301222416367</v>
      </c>
      <c r="D89">
        <f>D29+(9/0.017)*(D15*D51+D30*D50)</f>
        <v>0.0738027049806515</v>
      </c>
      <c r="E89">
        <f>E29+(9/0.017)*(E15*E51+E30*E50)</f>
        <v>0.10001179443071948</v>
      </c>
      <c r="F89">
        <f>F29+(9/0.017)*(F15*F51+F30*F50)</f>
        <v>0.00698076324916478</v>
      </c>
    </row>
    <row r="90" spans="1:6" ht="12.75">
      <c r="A90" t="s">
        <v>89</v>
      </c>
      <c r="B90">
        <f>B30+(10/0.017)*(B16*B51+B31*B50)</f>
        <v>0.01671924241157737</v>
      </c>
      <c r="C90">
        <f>C30+(10/0.017)*(C16*C51+C31*C50)</f>
        <v>-0.05530718545798749</v>
      </c>
      <c r="D90">
        <f>D30+(10/0.017)*(D16*D51+D31*D50)</f>
        <v>0.017177923485032765</v>
      </c>
      <c r="E90">
        <f>E30+(10/0.017)*(E16*E51+E31*E50)</f>
        <v>0.022863761125667344</v>
      </c>
      <c r="F90">
        <f>F30+(10/0.017)*(F16*F51+F31*F50)</f>
        <v>0.2619650964117527</v>
      </c>
    </row>
    <row r="91" spans="1:6" ht="12.75">
      <c r="A91" t="s">
        <v>90</v>
      </c>
      <c r="B91">
        <f>B31+(11/0.017)*(B17*B51+B32*B50)</f>
        <v>0.007572002859295332</v>
      </c>
      <c r="C91">
        <f>C31+(11/0.017)*(C17*C51+C32*C50)</f>
        <v>-0.016701693029767515</v>
      </c>
      <c r="D91">
        <f>D31+(11/0.017)*(D17*D51+D32*D50)</f>
        <v>-0.00674750882269675</v>
      </c>
      <c r="E91">
        <f>E31+(11/0.017)*(E17*E51+E32*E50)</f>
        <v>0.02717278588427602</v>
      </c>
      <c r="F91">
        <f>F31+(11/0.017)*(F17*F51+F32*F50)</f>
        <v>0.10707689363902043</v>
      </c>
    </row>
    <row r="92" spans="1:6" ht="12.75">
      <c r="A92" t="s">
        <v>91</v>
      </c>
      <c r="B92">
        <f>B32+(12/0.017)*(B18*B51+B33*B50)</f>
        <v>0.02038879808471674</v>
      </c>
      <c r="C92">
        <f>C32+(12/0.017)*(C18*C51+C33*C50)</f>
        <v>0.05346731245133324</v>
      </c>
      <c r="D92">
        <f>D32+(12/0.017)*(D18*D51+D33*D50)</f>
        <v>0.06486922295267178</v>
      </c>
      <c r="E92">
        <f>E32+(12/0.017)*(E18*E51+E33*E50)</f>
        <v>0.007001819407856186</v>
      </c>
      <c r="F92">
        <f>F32+(12/0.017)*(F18*F51+F33*F50)</f>
        <v>0.051578538056562956</v>
      </c>
    </row>
    <row r="93" spans="1:6" ht="12.75">
      <c r="A93" t="s">
        <v>92</v>
      </c>
      <c r="B93">
        <f>B33+(13/0.017)*(B19*B51+B34*B50)</f>
        <v>0.0855193466123093</v>
      </c>
      <c r="C93">
        <f>C33+(13/0.017)*(C19*C51+C34*C50)</f>
        <v>0.06388584314213641</v>
      </c>
      <c r="D93">
        <f>D33+(13/0.017)*(D19*D51+D34*D50)</f>
        <v>0.0820971343258807</v>
      </c>
      <c r="E93">
        <f>E33+(13/0.017)*(E19*E51+E34*E50)</f>
        <v>0.08157566061050024</v>
      </c>
      <c r="F93">
        <f>F33+(13/0.017)*(F19*F51+F34*F50)</f>
        <v>0.057338445042924395</v>
      </c>
    </row>
    <row r="94" spans="1:6" ht="12.75">
      <c r="A94" t="s">
        <v>93</v>
      </c>
      <c r="B94">
        <f>B34+(14/0.017)*(B20*B51+B35*B50)</f>
        <v>-0.009760019480949464</v>
      </c>
      <c r="C94">
        <f>C34+(14/0.017)*(C20*C51+C35*C50)</f>
        <v>-0.009350520933646333</v>
      </c>
      <c r="D94">
        <f>D34+(14/0.017)*(D20*D51+D35*D50)</f>
        <v>0.005226878661632276</v>
      </c>
      <c r="E94">
        <f>E34+(14/0.017)*(E20*E51+E35*E50)</f>
        <v>0.016525305676096683</v>
      </c>
      <c r="F94">
        <f>F34+(14/0.017)*(F20*F51+F35*F50)</f>
        <v>0.0001003451731827372</v>
      </c>
    </row>
    <row r="95" spans="1:6" ht="12.75">
      <c r="A95" t="s">
        <v>94</v>
      </c>
      <c r="B95" s="53">
        <f>B35</f>
        <v>0.00034808</v>
      </c>
      <c r="C95" s="53">
        <f>C35</f>
        <v>8.169318E-05</v>
      </c>
      <c r="D95" s="53">
        <f>D35</f>
        <v>-0.00125619</v>
      </c>
      <c r="E95" s="53">
        <f>E35</f>
        <v>0.001482124</v>
      </c>
      <c r="F95" s="53">
        <f>F35</f>
        <v>0.01003622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3.3615092342066717</v>
      </c>
      <c r="C103">
        <f>C63*10000/C62</f>
        <v>2.2182624532686464</v>
      </c>
      <c r="D103">
        <f>D63*10000/D62</f>
        <v>1.3267276833650414</v>
      </c>
      <c r="E103">
        <f>E63*10000/E62</f>
        <v>1.2033134209164658</v>
      </c>
      <c r="F103">
        <f>F63*10000/F62</f>
        <v>-3.905969712677642</v>
      </c>
      <c r="G103">
        <f>AVERAGE(C103:E103)</f>
        <v>1.582767852516718</v>
      </c>
      <c r="H103">
        <f>STDEV(C103:E103)</f>
        <v>0.553803043267705</v>
      </c>
      <c r="I103">
        <f>(B103*B4+C103*C4+D103*D4+E103*E4+F103*F4)/SUM(B4:F4)</f>
        <v>1.1128401735826938</v>
      </c>
      <c r="K103">
        <f>(LN(H103)+LN(H123))/2-LN(K114*K115^3)</f>
        <v>-3.801602336718539</v>
      </c>
    </row>
    <row r="104" spans="1:11" ht="12.75">
      <c r="A104" t="s">
        <v>68</v>
      </c>
      <c r="B104">
        <f>B64*10000/B62</f>
        <v>0.29103868151918594</v>
      </c>
      <c r="C104">
        <f>C64*10000/C62</f>
        <v>-0.1205881075967316</v>
      </c>
      <c r="D104">
        <f>D64*10000/D62</f>
        <v>-0.12285785870248178</v>
      </c>
      <c r="E104">
        <f>E64*10000/E62</f>
        <v>0.01248701850698691</v>
      </c>
      <c r="F104">
        <f>F64*10000/F62</f>
        <v>-0.8059400452019831</v>
      </c>
      <c r="G104">
        <f>AVERAGE(C104:E104)</f>
        <v>-0.07698631593074216</v>
      </c>
      <c r="H104">
        <f>STDEV(C104:E104)</f>
        <v>0.07749449092725753</v>
      </c>
      <c r="I104">
        <f>(B104*B4+C104*C4+D104*D4+E104*E4+F104*F4)/SUM(B4:F4)</f>
        <v>-0.12025237552776169</v>
      </c>
      <c r="K104">
        <f>(LN(H104)+LN(H124))/2-LN(K114*K115^4)</f>
        <v>-4.559475344791425</v>
      </c>
    </row>
    <row r="105" spans="1:11" ht="12.75">
      <c r="A105" t="s">
        <v>69</v>
      </c>
      <c r="B105">
        <f>B65*10000/B62</f>
        <v>-1.0014126118365902</v>
      </c>
      <c r="C105">
        <f>C65*10000/C62</f>
        <v>-1.175435156804766</v>
      </c>
      <c r="D105">
        <f>D65*10000/D62</f>
        <v>-0.1267180367118186</v>
      </c>
      <c r="E105">
        <f>E65*10000/E62</f>
        <v>0.22373505298197796</v>
      </c>
      <c r="F105">
        <f>F65*10000/F62</f>
        <v>0.7521260628812664</v>
      </c>
      <c r="G105">
        <f>AVERAGE(C105:E105)</f>
        <v>-0.3594727135115356</v>
      </c>
      <c r="H105">
        <f>STDEV(C105:E105)</f>
        <v>0.7280455848831006</v>
      </c>
      <c r="I105">
        <f>(B105*B4+C105*C4+D105*D4+E105*E4+F105*F4)/SUM(B4:F4)</f>
        <v>-0.3053970315981942</v>
      </c>
      <c r="K105">
        <f>(LN(H105)+LN(H125))/2-LN(K114*K115^5)</f>
        <v>-3.47719621924977</v>
      </c>
    </row>
    <row r="106" spans="1:11" ht="12.75">
      <c r="A106" t="s">
        <v>70</v>
      </c>
      <c r="B106">
        <f>B66*10000/B62</f>
        <v>2.146795472997281</v>
      </c>
      <c r="C106">
        <f>C66*10000/C62</f>
        <v>0.8937405301107346</v>
      </c>
      <c r="D106">
        <f>D66*10000/D62</f>
        <v>1.3413828233100995</v>
      </c>
      <c r="E106">
        <f>E66*10000/E62</f>
        <v>1.159618086655282</v>
      </c>
      <c r="F106">
        <f>F66*10000/F62</f>
        <v>12.946427147006165</v>
      </c>
      <c r="G106">
        <f>AVERAGE(C106:E106)</f>
        <v>1.1315804800253721</v>
      </c>
      <c r="H106">
        <f>STDEV(C106:E106)</f>
        <v>0.2251343736623678</v>
      </c>
      <c r="I106">
        <f>(B106*B4+C106*C4+D106*D4+E106*E4+F106*F4)/SUM(B4:F4)</f>
        <v>2.8479211366694472</v>
      </c>
      <c r="K106">
        <f>(LN(H106)+LN(H126))/2-LN(K114*K115^6)</f>
        <v>-3.744545367166806</v>
      </c>
    </row>
    <row r="107" spans="1:11" ht="12.75">
      <c r="A107" t="s">
        <v>71</v>
      </c>
      <c r="B107">
        <f>B67*10000/B62</f>
        <v>0.4201537621743473</v>
      </c>
      <c r="C107">
        <f>C67*10000/C62</f>
        <v>-0.06408793835314176</v>
      </c>
      <c r="D107">
        <f>D67*10000/D62</f>
        <v>-0.16329407514788408</v>
      </c>
      <c r="E107">
        <f>E67*10000/E62</f>
        <v>-0.20562204287413546</v>
      </c>
      <c r="F107">
        <f>F67*10000/F62</f>
        <v>-0.12772952137104251</v>
      </c>
      <c r="G107">
        <f>AVERAGE(C107:E107)</f>
        <v>-0.1443346854583871</v>
      </c>
      <c r="H107">
        <f>STDEV(C107:E107)</f>
        <v>0.07264688244301025</v>
      </c>
      <c r="I107">
        <f>(B107*B4+C107*C4+D107*D4+E107*E4+F107*F4)/SUM(B4:F4)</f>
        <v>-0.06000767908045644</v>
      </c>
      <c r="K107">
        <f>(LN(H107)+LN(H127))/2-LN(K114*K115^7)</f>
        <v>-4.7576997832164984</v>
      </c>
    </row>
    <row r="108" spans="1:9" ht="12.75">
      <c r="A108" t="s">
        <v>72</v>
      </c>
      <c r="B108">
        <f>B68*10000/B62</f>
        <v>-0.06717010242283049</v>
      </c>
      <c r="C108">
        <f>C68*10000/C62</f>
        <v>-0.06466944383473096</v>
      </c>
      <c r="D108">
        <f>D68*10000/D62</f>
        <v>0.08020639735205673</v>
      </c>
      <c r="E108">
        <f>E68*10000/E62</f>
        <v>0.043277605837253735</v>
      </c>
      <c r="F108">
        <f>F68*10000/F62</f>
        <v>-0.17104530792556735</v>
      </c>
      <c r="G108">
        <f>AVERAGE(C108:E108)</f>
        <v>0.01960485311819317</v>
      </c>
      <c r="H108">
        <f>STDEV(C108:E108)</f>
        <v>0.07528314390265708</v>
      </c>
      <c r="I108">
        <f>(B108*B4+C108*C4+D108*D4+E108*E4+F108*F4)/SUM(B4:F4)</f>
        <v>-0.018342750111423518</v>
      </c>
    </row>
    <row r="109" spans="1:9" ht="12.75">
      <c r="A109" t="s">
        <v>73</v>
      </c>
      <c r="B109">
        <f>B69*10000/B62</f>
        <v>-0.08562929219386108</v>
      </c>
      <c r="C109">
        <f>C69*10000/C62</f>
        <v>-0.16342943032407525</v>
      </c>
      <c r="D109">
        <f>D69*10000/D62</f>
        <v>0.005979806224479089</v>
      </c>
      <c r="E109">
        <f>E69*10000/E62</f>
        <v>-0.0208962811775078</v>
      </c>
      <c r="F109">
        <f>F69*10000/F62</f>
        <v>0.05878727476674146</v>
      </c>
      <c r="G109">
        <f>AVERAGE(C109:E109)</f>
        <v>-0.059448635092367995</v>
      </c>
      <c r="H109">
        <f>STDEV(C109:E109)</f>
        <v>0.09104716003958327</v>
      </c>
      <c r="I109">
        <f>(B109*B4+C109*C4+D109*D4+E109*E4+F109*F4)/SUM(B4:F4)</f>
        <v>-0.04757389898040586</v>
      </c>
    </row>
    <row r="110" spans="1:11" ht="12.75">
      <c r="A110" t="s">
        <v>74</v>
      </c>
      <c r="B110">
        <f>B70*10000/B62</f>
        <v>-0.38778119274580247</v>
      </c>
      <c r="C110">
        <f>C70*10000/C62</f>
        <v>-0.12286551789113016</v>
      </c>
      <c r="D110">
        <f>D70*10000/D62</f>
        <v>-0.09906150978044415</v>
      </c>
      <c r="E110">
        <f>E70*10000/E62</f>
        <v>-0.15567479957635885</v>
      </c>
      <c r="F110">
        <f>F70*10000/F62</f>
        <v>-0.3615008934608886</v>
      </c>
      <c r="G110">
        <f>AVERAGE(C110:E110)</f>
        <v>-0.12586727574931103</v>
      </c>
      <c r="H110">
        <f>STDEV(C110:E110)</f>
        <v>0.028425763983724695</v>
      </c>
      <c r="I110">
        <f>(B110*B4+C110*C4+D110*D4+E110*E4+F110*F4)/SUM(B4:F4)</f>
        <v>-0.19524786781845788</v>
      </c>
      <c r="K110">
        <f>EXP(AVERAGE(K103:K107))</f>
        <v>0.017109801197488648</v>
      </c>
    </row>
    <row r="111" spans="1:9" ht="12.75">
      <c r="A111" t="s">
        <v>75</v>
      </c>
      <c r="B111">
        <f>B71*10000/B62</f>
        <v>0.01611599244901875</v>
      </c>
      <c r="C111">
        <f>C71*10000/C62</f>
        <v>0.017268418833432556</v>
      </c>
      <c r="D111">
        <f>D71*10000/D62</f>
        <v>-0.006445899283103119</v>
      </c>
      <c r="E111">
        <f>E71*10000/E62</f>
        <v>0.004496659142858941</v>
      </c>
      <c r="F111">
        <f>F71*10000/F62</f>
        <v>0.018965431031086735</v>
      </c>
      <c r="G111">
        <f>AVERAGE(C111:E111)</f>
        <v>0.005106392897729459</v>
      </c>
      <c r="H111">
        <f>STDEV(C111:E111)</f>
        <v>0.011868911170445855</v>
      </c>
      <c r="I111">
        <f>(B111*B4+C111*C4+D111*D4+E111*E4+F111*F4)/SUM(B4:F4)</f>
        <v>0.008549518524902579</v>
      </c>
    </row>
    <row r="112" spans="1:9" ht="12.75">
      <c r="A112" t="s">
        <v>76</v>
      </c>
      <c r="B112">
        <f>B72*10000/B62</f>
        <v>-0.03257367257460058</v>
      </c>
      <c r="C112">
        <f>C72*10000/C62</f>
        <v>-0.022979851719672317</v>
      </c>
      <c r="D112">
        <f>D72*10000/D62</f>
        <v>-0.04089400714090273</v>
      </c>
      <c r="E112">
        <f>E72*10000/E62</f>
        <v>-0.0338341026640781</v>
      </c>
      <c r="F112">
        <f>F72*10000/F62</f>
        <v>-0.01636900792118041</v>
      </c>
      <c r="G112">
        <f>AVERAGE(C112:E112)</f>
        <v>-0.03256932050821772</v>
      </c>
      <c r="H112">
        <f>STDEV(C112:E112)</f>
        <v>0.009023801667830289</v>
      </c>
      <c r="I112">
        <f>(B112*B4+C112*C4+D112*D4+E112*E4+F112*F4)/SUM(B4:F4)</f>
        <v>-0.030417664313386116</v>
      </c>
    </row>
    <row r="113" spans="1:9" ht="12.75">
      <c r="A113" t="s">
        <v>77</v>
      </c>
      <c r="B113">
        <f>B73*10000/B62</f>
        <v>0.01260905395142943</v>
      </c>
      <c r="C113">
        <f>C73*10000/C62</f>
        <v>0.016770090713183132</v>
      </c>
      <c r="D113">
        <f>D73*10000/D62</f>
        <v>0.02549914286047942</v>
      </c>
      <c r="E113">
        <f>E73*10000/E62</f>
        <v>0.036939687032707585</v>
      </c>
      <c r="F113">
        <f>F73*10000/F62</f>
        <v>0.006876874365074762</v>
      </c>
      <c r="G113">
        <f>AVERAGE(C113:E113)</f>
        <v>0.026402973535456713</v>
      </c>
      <c r="H113">
        <f>STDEV(C113:E113)</f>
        <v>0.010115129081722898</v>
      </c>
      <c r="I113">
        <f>(B113*B4+C113*C4+D113*D4+E113*E4+F113*F4)/SUM(B4:F4)</f>
        <v>0.021802102630783075</v>
      </c>
    </row>
    <row r="114" spans="1:11" ht="12.75">
      <c r="A114" t="s">
        <v>78</v>
      </c>
      <c r="B114">
        <f>B74*10000/B62</f>
        <v>-0.20511395619520034</v>
      </c>
      <c r="C114">
        <f>C74*10000/C62</f>
        <v>-0.18718252787897327</v>
      </c>
      <c r="D114">
        <f>D74*10000/D62</f>
        <v>-0.20160846194604776</v>
      </c>
      <c r="E114">
        <f>E74*10000/E62</f>
        <v>-0.1922497390453591</v>
      </c>
      <c r="F114">
        <f>F74*10000/F62</f>
        <v>-0.13399645050163894</v>
      </c>
      <c r="G114">
        <f>AVERAGE(C114:E114)</f>
        <v>-0.1936802429567934</v>
      </c>
      <c r="H114">
        <f>STDEV(C114:E114)</f>
        <v>0.007318582479371713</v>
      </c>
      <c r="I114">
        <f>(B114*B4+C114*C4+D114*D4+E114*E4+F114*F4)/SUM(B4:F4)</f>
        <v>-0.18741814701614412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-0.00533059837057027</v>
      </c>
      <c r="C115">
        <f>C75*10000/C62</f>
        <v>-0.0020491788458488563</v>
      </c>
      <c r="D115">
        <f>D75*10000/D62</f>
        <v>-0.0016435361408715988</v>
      </c>
      <c r="E115">
        <f>E75*10000/E62</f>
        <v>-0.0030676378320700086</v>
      </c>
      <c r="F115">
        <f>F75*10000/F62</f>
        <v>-0.008654498915406398</v>
      </c>
      <c r="G115">
        <f>AVERAGE(C115:E115)</f>
        <v>-0.002253450939596821</v>
      </c>
      <c r="H115">
        <f>STDEV(C115:E115)</f>
        <v>0.000733697296527441</v>
      </c>
      <c r="I115">
        <f>(B115*B4+C115*C4+D115*D4+E115*E4+F115*F4)/SUM(B4:F4)</f>
        <v>-0.0035508538434919083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122.67342208596902</v>
      </c>
      <c r="C122">
        <f>C82*10000/C62</f>
        <v>85.91788795410415</v>
      </c>
      <c r="D122">
        <f>D82*10000/D62</f>
        <v>-2.04603684156498</v>
      </c>
      <c r="E122">
        <f>E82*10000/E62</f>
        <v>-68.50606563612075</v>
      </c>
      <c r="F122">
        <f>F82*10000/F62</f>
        <v>-161.21252861893055</v>
      </c>
      <c r="G122">
        <f>AVERAGE(C122:E122)</f>
        <v>5.12192849213947</v>
      </c>
      <c r="H122">
        <f>STDEV(C122:E122)</f>
        <v>77.46111383060455</v>
      </c>
      <c r="I122">
        <f>(B122*B4+C122*C4+D122*D4+E122*E4+F122*F4)/SUM(B4:F4)</f>
        <v>0.1506438110013711</v>
      </c>
    </row>
    <row r="123" spans="1:9" ht="12.75">
      <c r="A123" t="s">
        <v>82</v>
      </c>
      <c r="B123">
        <f>B83*10000/B62</f>
        <v>-2.2453985618049828</v>
      </c>
      <c r="C123">
        <f>C83*10000/C62</f>
        <v>3.0484582631769426</v>
      </c>
      <c r="D123">
        <f>D83*10000/D62</f>
        <v>0.20021348488876967</v>
      </c>
      <c r="E123">
        <f>E83*10000/E62</f>
        <v>-1.0631766201142583</v>
      </c>
      <c r="F123">
        <f>F83*10000/F62</f>
        <v>2.805394974488708</v>
      </c>
      <c r="G123">
        <f>AVERAGE(C123:E123)</f>
        <v>0.7284983759838181</v>
      </c>
      <c r="H123">
        <f>STDEV(C123:E123)</f>
        <v>2.1061099325518935</v>
      </c>
      <c r="I123">
        <f>(B123*B4+C123*C4+D123*D4+E123*E4+F123*F4)/SUM(B4:F4)</f>
        <v>0.5720978314217707</v>
      </c>
    </row>
    <row r="124" spans="1:9" ht="12.75">
      <c r="A124" t="s">
        <v>83</v>
      </c>
      <c r="B124">
        <f>B84*10000/B62</f>
        <v>3.234332908552598</v>
      </c>
      <c r="C124">
        <f>C84*10000/C62</f>
        <v>5.906405290246564</v>
      </c>
      <c r="D124">
        <f>D84*10000/D62</f>
        <v>4.284039804711014</v>
      </c>
      <c r="E124">
        <f>E84*10000/E62</f>
        <v>4.043832645285642</v>
      </c>
      <c r="F124">
        <f>F84*10000/F62</f>
        <v>5.34474959575053</v>
      </c>
      <c r="G124">
        <f>AVERAGE(C124:E124)</f>
        <v>4.74475924674774</v>
      </c>
      <c r="H124">
        <f>STDEV(C124:E124)</f>
        <v>1.0131589301003856</v>
      </c>
      <c r="I124">
        <f>(B124*B4+C124*C4+D124*D4+E124*E4+F124*F4)/SUM(B4:F4)</f>
        <v>4.60491591094617</v>
      </c>
    </row>
    <row r="125" spans="1:9" ht="12.75">
      <c r="A125" t="s">
        <v>84</v>
      </c>
      <c r="B125">
        <f>B85*10000/B62</f>
        <v>-0.13990215795330557</v>
      </c>
      <c r="C125">
        <f>C85*10000/C62</f>
        <v>0.6416989764253267</v>
      </c>
      <c r="D125">
        <f>D85*10000/D62</f>
        <v>0.22703444115997837</v>
      </c>
      <c r="E125">
        <f>E85*10000/E62</f>
        <v>0.0883975146540432</v>
      </c>
      <c r="F125">
        <f>F85*10000/F62</f>
        <v>-1.338014943977436</v>
      </c>
      <c r="G125">
        <f>AVERAGE(C125:E125)</f>
        <v>0.31904364407978275</v>
      </c>
      <c r="H125">
        <f>STDEV(C125:E125)</f>
        <v>0.2878973722804935</v>
      </c>
      <c r="I125">
        <f>(B125*B4+C125*C4+D125*D4+E125*E4+F125*F4)/SUM(B4:F4)</f>
        <v>0.03232921298610177</v>
      </c>
    </row>
    <row r="126" spans="1:9" ht="12.75">
      <c r="A126" t="s">
        <v>85</v>
      </c>
      <c r="B126">
        <f>B86*10000/B62</f>
        <v>0.8818907196911072</v>
      </c>
      <c r="C126">
        <f>C86*10000/C62</f>
        <v>0.028893985849382037</v>
      </c>
      <c r="D126">
        <f>D86*10000/D62</f>
        <v>-0.26307007354562395</v>
      </c>
      <c r="E126">
        <f>E86*10000/E62</f>
        <v>0.02395899699315808</v>
      </c>
      <c r="F126">
        <f>F86*10000/F62</f>
        <v>0.3725068737749314</v>
      </c>
      <c r="G126">
        <f>AVERAGE(C126:E126)</f>
        <v>-0.0700723635676946</v>
      </c>
      <c r="H126">
        <f>STDEV(C126:E126)</f>
        <v>0.16715913247949232</v>
      </c>
      <c r="I126">
        <f>(B126*B4+C126*C4+D126*D4+E126*E4+F126*F4)/SUM(B4:F4)</f>
        <v>0.12716575994670215</v>
      </c>
    </row>
    <row r="127" spans="1:9" ht="12.75">
      <c r="A127" t="s">
        <v>86</v>
      </c>
      <c r="B127">
        <f>B87*10000/B62</f>
        <v>-0.007504575100548244</v>
      </c>
      <c r="C127">
        <f>C87*10000/C62</f>
        <v>0.05547221243776356</v>
      </c>
      <c r="D127">
        <f>D87*10000/D62</f>
        <v>0.07037452670335378</v>
      </c>
      <c r="E127">
        <f>E87*10000/E62</f>
        <v>0.09679684477577831</v>
      </c>
      <c r="F127">
        <f>F87*10000/F62</f>
        <v>0.5459762393913837</v>
      </c>
      <c r="G127">
        <f>AVERAGE(C127:E127)</f>
        <v>0.07421452797229855</v>
      </c>
      <c r="H127">
        <f>STDEV(C127:E127)</f>
        <v>0.020928222972272308</v>
      </c>
      <c r="I127">
        <f>(B127*B4+C127*C4+D127*D4+E127*E4+F127*F4)/SUM(B4:F4)</f>
        <v>0.12496184608832087</v>
      </c>
    </row>
    <row r="128" spans="1:9" ht="12.75">
      <c r="A128" t="s">
        <v>87</v>
      </c>
      <c r="B128">
        <f>B88*10000/B62</f>
        <v>0.11873832801949383</v>
      </c>
      <c r="C128">
        <f>C88*10000/C62</f>
        <v>0.6850635122876315</v>
      </c>
      <c r="D128">
        <f>D88*10000/D62</f>
        <v>0.546436093168092</v>
      </c>
      <c r="E128">
        <f>E88*10000/E62</f>
        <v>0.2145160937083555</v>
      </c>
      <c r="F128">
        <f>F88*10000/F62</f>
        <v>0.43547294510836304</v>
      </c>
      <c r="G128">
        <f>AVERAGE(C128:E128)</f>
        <v>0.48200523305469306</v>
      </c>
      <c r="H128">
        <f>STDEV(C128:E128)</f>
        <v>0.24179995881744762</v>
      </c>
      <c r="I128">
        <f>(B128*B4+C128*C4+D128*D4+E128*E4+F128*F4)/SUM(B4:F4)</f>
        <v>0.4230308547449597</v>
      </c>
    </row>
    <row r="129" spans="1:9" ht="12.75">
      <c r="A129" t="s">
        <v>88</v>
      </c>
      <c r="B129">
        <f>B89*10000/B62</f>
        <v>0.05288487838276881</v>
      </c>
      <c r="C129">
        <f>C89*10000/C62</f>
        <v>-0.058152979470884034</v>
      </c>
      <c r="D129">
        <f>D89*10000/D62</f>
        <v>0.07380271130646673</v>
      </c>
      <c r="E129">
        <f>E89*10000/E62</f>
        <v>0.10001204977421776</v>
      </c>
      <c r="F129">
        <f>F89*10000/F62</f>
        <v>0.0069808954666771535</v>
      </c>
      <c r="G129">
        <f>AVERAGE(C129:E129)</f>
        <v>0.03855392720326682</v>
      </c>
      <c r="H129">
        <f>STDEV(C129:E129)</f>
        <v>0.08476969803291431</v>
      </c>
      <c r="I129">
        <f>(B129*B4+C129*C4+D129*D4+E129*E4+F129*F4)/SUM(B4:F4)</f>
        <v>0.036430044759327755</v>
      </c>
    </row>
    <row r="130" spans="1:9" ht="12.75">
      <c r="A130" t="s">
        <v>89</v>
      </c>
      <c r="B130">
        <f>B90*10000/B62</f>
        <v>0.016719102434044765</v>
      </c>
      <c r="C130">
        <f>C90*10000/C62</f>
        <v>-0.055307154307551044</v>
      </c>
      <c r="D130">
        <f>D90*10000/D62</f>
        <v>0.017177924957395736</v>
      </c>
      <c r="E130">
        <f>E90*10000/E62</f>
        <v>0.022863819499909933</v>
      </c>
      <c r="F130">
        <f>F90*10000/F62</f>
        <v>0.2619700581003446</v>
      </c>
      <c r="G130">
        <f>AVERAGE(C130:E130)</f>
        <v>-0.005088469950081792</v>
      </c>
      <c r="H130">
        <f>STDEV(C130:E130)</f>
        <v>0.0435834778687233</v>
      </c>
      <c r="I130">
        <f>(B130*B4+C130*C4+D130*D4+E130*E4+F130*F4)/SUM(B4:F4)</f>
        <v>0.03353376382143684</v>
      </c>
    </row>
    <row r="131" spans="1:9" ht="12.75">
      <c r="A131" t="s">
        <v>90</v>
      </c>
      <c r="B131">
        <f>B91*10000/B62</f>
        <v>0.0075719394646599145</v>
      </c>
      <c r="C131">
        <f>C91*10000/C62</f>
        <v>-0.01670168362294229</v>
      </c>
      <c r="D131">
        <f>D91*10000/D62</f>
        <v>-0.0067475094010426805</v>
      </c>
      <c r="E131">
        <f>E91*10000/E62</f>
        <v>0.0271728552600356</v>
      </c>
      <c r="F131">
        <f>F91*10000/F62</f>
        <v>0.10707892170386153</v>
      </c>
      <c r="G131">
        <f>AVERAGE(C131:E131)</f>
        <v>0.0012412207453502098</v>
      </c>
      <c r="H131">
        <f>STDEV(C131:E131)</f>
        <v>0.02300236178226922</v>
      </c>
      <c r="I131">
        <f>(B131*B4+C131*C4+D131*D4+E131*E4+F131*F4)/SUM(B4:F4)</f>
        <v>0.01621059234948107</v>
      </c>
    </row>
    <row r="132" spans="1:9" ht="12.75">
      <c r="A132" t="s">
        <v>91</v>
      </c>
      <c r="B132">
        <f>B92*10000/B62</f>
        <v>0.0203886273847784</v>
      </c>
      <c r="C132">
        <f>C92*10000/C62</f>
        <v>0.053467282337160825</v>
      </c>
      <c r="D132">
        <f>D92*10000/D62</f>
        <v>0.06486922851277582</v>
      </c>
      <c r="E132">
        <f>E92*10000/E62</f>
        <v>0.007001837284438365</v>
      </c>
      <c r="F132">
        <f>F92*10000/F62</f>
        <v>0.05157951496779033</v>
      </c>
      <c r="G132">
        <f>AVERAGE(C132:E132)</f>
        <v>0.04177944937812501</v>
      </c>
      <c r="H132">
        <f>STDEV(C132:E132)</f>
        <v>0.030653104595654075</v>
      </c>
      <c r="I132">
        <f>(B132*B4+C132*C4+D132*D4+E132*E4+F132*F4)/SUM(B4:F4)</f>
        <v>0.03997295046686502</v>
      </c>
    </row>
    <row r="133" spans="1:9" ht="12.75">
      <c r="A133" t="s">
        <v>92</v>
      </c>
      <c r="B133">
        <f>B93*10000/B62</f>
        <v>0.08551863062369963</v>
      </c>
      <c r="C133">
        <f>C93*10000/C62</f>
        <v>0.06388580715997821</v>
      </c>
      <c r="D133">
        <f>D93*10000/D62</f>
        <v>0.0820971413626323</v>
      </c>
      <c r="E133">
        <f>E93*10000/E62</f>
        <v>0.08157586888408111</v>
      </c>
      <c r="F133">
        <f>F93*10000/F62</f>
        <v>0.05733953104832186</v>
      </c>
      <c r="G133">
        <f>AVERAGE(C133:E133)</f>
        <v>0.07585293913556387</v>
      </c>
      <c r="H133">
        <f>STDEV(C133:E133)</f>
        <v>0.010367117103613583</v>
      </c>
      <c r="I133">
        <f>(B133*B4+C133*C4+D133*D4+E133*E4+F133*F4)/SUM(B4:F4)</f>
        <v>0.0747988709366914</v>
      </c>
    </row>
    <row r="134" spans="1:9" ht="12.75">
      <c r="A134" t="s">
        <v>93</v>
      </c>
      <c r="B134">
        <f>B94*10000/B62</f>
        <v>-0.009759937767710818</v>
      </c>
      <c r="C134">
        <f>C94*10000/C62</f>
        <v>-0.009350515667191249</v>
      </c>
      <c r="D134">
        <f>D94*10000/D62</f>
        <v>0.005226879109641175</v>
      </c>
      <c r="E134">
        <f>E94*10000/E62</f>
        <v>0.01652534786741407</v>
      </c>
      <c r="F134">
        <f>F94*10000/F62</f>
        <v>0.00010034707374700264</v>
      </c>
      <c r="G134">
        <f>AVERAGE(C134:E134)</f>
        <v>0.0041339037699546655</v>
      </c>
      <c r="H134">
        <f>STDEV(C134:E134)</f>
        <v>0.012972510348242218</v>
      </c>
      <c r="I134">
        <f>(B134*B4+C134*C4+D134*D4+E134*E4+F134*F4)/SUM(B4:F4)</f>
        <v>0.0015748928530105455</v>
      </c>
    </row>
    <row r="135" spans="1:9" ht="12.75">
      <c r="A135" t="s">
        <v>94</v>
      </c>
      <c r="B135">
        <f>B95*10000/B62</f>
        <v>0.000348077085790232</v>
      </c>
      <c r="C135">
        <f>C95*10000/C62</f>
        <v>8.169313398828941E-05</v>
      </c>
      <c r="D135">
        <f>D95*10000/D62</f>
        <v>-0.0012561901076712002</v>
      </c>
      <c r="E135">
        <f>E95*10000/E62</f>
        <v>0.001482127784060962</v>
      </c>
      <c r="F135">
        <f>F95*10000/F62</f>
        <v>0.01003641008867579</v>
      </c>
      <c r="G135">
        <f>AVERAGE(C135:E135)</f>
        <v>0.00010254360345935034</v>
      </c>
      <c r="H135">
        <f>STDEV(C135:E135)</f>
        <v>0.0013692780125317834</v>
      </c>
      <c r="I135">
        <f>(B135*B4+C135*C4+D135*D4+E135*E4+F135*F4)/SUM(B4:F4)</f>
        <v>0.0014571257130544038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2006-02-04T10:28:44Z</cp:lastPrinted>
  <dcterms:created xsi:type="dcterms:W3CDTF">2006-02-04T10:28:44Z</dcterms:created>
  <dcterms:modified xsi:type="dcterms:W3CDTF">2006-02-04T19:33:59Z</dcterms:modified>
  <cp:category/>
  <cp:version/>
  <cp:contentType/>
  <cp:contentStatus/>
</cp:coreProperties>
</file>