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<sst xmlns="http://schemas.openxmlformats.org/spreadsheetml/2006/main" count="204" uniqueCount="98">
  <si>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20/02/2006       11:51:39</t>
  </si>
  <si>
    <t>LISSNER</t>
  </si>
  <si>
    <t>HCMQAP803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</si>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</sst>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3211153"/>
        <c:axId val="30464922"/>
      </c:lineChart>
      <c:catAx>
        <c:axId val="332111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64922"/>
        <c:crosses val="autoZero"/>
        <c:auto val="1"/>
        <c:lblOffset val="100"/>
        <c:noMultiLvlLbl val="0"/>
      </c:catAx>
      <c:valAx>
        <c:axId val="30464922"/>
        <c:scaling>
          <c:orientation val="minMax"/>
          <c:max val="16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11153"/>
        <c:crossesAt val="1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-0.003751</v>
      </c>
      <c r="D4" s="12">
        <v>-0.003748</v>
      </c>
      <c r="E4" s="12">
        <v>-0.00375</v>
      </c>
      <c r="F4" s="24">
        <v>-0.002068</v>
      </c>
      <c r="G4" s="34">
        <v>-0.011685</v>
      </c>
    </row>
    <row r="5" spans="1:7" ht="12.75" thickBot="1">
      <c r="A5" s="44" t="s">
        <v>13</v>
      </c>
      <c r="B5" s="45">
        <v>2.011731</v>
      </c>
      <c r="C5" s="46">
        <v>0.71773</v>
      </c>
      <c r="D5" s="46">
        <v>0.359395</v>
      </c>
      <c r="E5" s="46">
        <v>-0.672614</v>
      </c>
      <c r="F5" s="47">
        <v>-2.958857</v>
      </c>
      <c r="G5" s="48">
        <v>2.86084</v>
      </c>
    </row>
    <row r="6" spans="1:7" ht="12.75" thickTop="1">
      <c r="A6" s="6" t="s">
        <v>14</v>
      </c>
      <c r="B6" s="39">
        <v>51.99122</v>
      </c>
      <c r="C6" s="40">
        <v>-38.06045</v>
      </c>
      <c r="D6" s="40">
        <v>34.37701</v>
      </c>
      <c r="E6" s="40">
        <v>-56.67444</v>
      </c>
      <c r="F6" s="41">
        <v>52.57481</v>
      </c>
      <c r="G6" s="42">
        <v>0.00223235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3.359695</v>
      </c>
      <c r="C8" s="13">
        <v>-3.28629</v>
      </c>
      <c r="D8" s="13">
        <v>-1.290156</v>
      </c>
      <c r="E8" s="13">
        <v>-2.734158</v>
      </c>
      <c r="F8" s="25">
        <v>-1.953479</v>
      </c>
      <c r="G8" s="35">
        <v>-1.530528</v>
      </c>
    </row>
    <row r="9" spans="1:7" ht="12">
      <c r="A9" s="20" t="s">
        <v>17</v>
      </c>
      <c r="B9" s="29">
        <v>-0.4500243</v>
      </c>
      <c r="C9" s="13">
        <v>1.393444</v>
      </c>
      <c r="D9" s="13">
        <v>0.4187996</v>
      </c>
      <c r="E9" s="13">
        <v>0.02378725</v>
      </c>
      <c r="F9" s="25">
        <v>-0.3654662</v>
      </c>
      <c r="G9" s="35">
        <v>0.3279201</v>
      </c>
    </row>
    <row r="10" spans="1:7" ht="12">
      <c r="A10" s="20" t="s">
        <v>18</v>
      </c>
      <c r="B10" s="29">
        <v>-0.2172547</v>
      </c>
      <c r="C10" s="13">
        <v>0.6901098</v>
      </c>
      <c r="D10" s="13">
        <v>0.2941307</v>
      </c>
      <c r="E10" s="13">
        <v>0.5682753</v>
      </c>
      <c r="F10" s="25">
        <v>0.3004241</v>
      </c>
      <c r="G10" s="35">
        <v>0.3819428</v>
      </c>
    </row>
    <row r="11" spans="1:7" ht="12">
      <c r="A11" s="21" t="s">
        <v>19</v>
      </c>
      <c r="B11" s="31">
        <v>1.699939</v>
      </c>
      <c r="C11" s="15">
        <v>-0.3385537</v>
      </c>
      <c r="D11" s="15">
        <v>0.5060084</v>
      </c>
      <c r="E11" s="15">
        <v>-0.04623335</v>
      </c>
      <c r="F11" s="27">
        <v>12.56251</v>
      </c>
      <c r="G11" s="37">
        <v>1.943749</v>
      </c>
    </row>
    <row r="12" spans="1:7" ht="12">
      <c r="A12" s="20" t="s">
        <v>20</v>
      </c>
      <c r="B12" s="29">
        <v>0.07871187</v>
      </c>
      <c r="C12" s="13">
        <v>0.2266742</v>
      </c>
      <c r="D12" s="13">
        <v>0.01234515</v>
      </c>
      <c r="E12" s="13">
        <v>0.05968004</v>
      </c>
      <c r="F12" s="25">
        <v>-0.05045231</v>
      </c>
      <c r="G12" s="35">
        <v>0.07663683</v>
      </c>
    </row>
    <row r="13" spans="1:7" ht="12">
      <c r="A13" s="20" t="s">
        <v>21</v>
      </c>
      <c r="B13" s="29">
        <v>-0.04978993</v>
      </c>
      <c r="C13" s="13">
        <v>0.1272445</v>
      </c>
      <c r="D13" s="13">
        <v>0.09716302</v>
      </c>
      <c r="E13" s="13">
        <v>0.09894751</v>
      </c>
      <c r="F13" s="25">
        <v>-0.0005593269</v>
      </c>
      <c r="G13" s="35">
        <v>0.07050432</v>
      </c>
    </row>
    <row r="14" spans="1:7" ht="12">
      <c r="A14" s="20" t="s">
        <v>22</v>
      </c>
      <c r="B14" s="29">
        <v>-0.03129605</v>
      </c>
      <c r="C14" s="13">
        <v>-0.03165073</v>
      </c>
      <c r="D14" s="13">
        <v>-0.005023348</v>
      </c>
      <c r="E14" s="13">
        <v>-0.1213281</v>
      </c>
      <c r="F14" s="25">
        <v>0.02172299</v>
      </c>
      <c r="G14" s="35">
        <v>-0.03969269</v>
      </c>
    </row>
    <row r="15" spans="1:7" ht="12">
      <c r="A15" s="21" t="s">
        <v>23</v>
      </c>
      <c r="B15" s="31">
        <v>-0.4135438</v>
      </c>
      <c r="C15" s="15">
        <v>-0.2874834</v>
      </c>
      <c r="D15" s="15">
        <v>-0.1902716</v>
      </c>
      <c r="E15" s="15">
        <v>-0.1935634</v>
      </c>
      <c r="F15" s="27">
        <v>-0.4104497</v>
      </c>
      <c r="G15" s="37">
        <v>-0.2761392</v>
      </c>
    </row>
    <row r="16" spans="1:7" ht="12">
      <c r="A16" s="20" t="s">
        <v>24</v>
      </c>
      <c r="B16" s="29">
        <v>0.008515859</v>
      </c>
      <c r="C16" s="13">
        <v>0.05263695</v>
      </c>
      <c r="D16" s="13">
        <v>-0.003351533</v>
      </c>
      <c r="E16" s="13">
        <v>0.06134309</v>
      </c>
      <c r="F16" s="25">
        <v>-0.003507035</v>
      </c>
      <c r="G16" s="35">
        <v>0.02739988</v>
      </c>
    </row>
    <row r="17" spans="1:7" ht="12">
      <c r="A17" s="20" t="s">
        <v>25</v>
      </c>
      <c r="B17" s="29">
        <v>-0.02679328</v>
      </c>
      <c r="C17" s="13">
        <v>-0.006064009</v>
      </c>
      <c r="D17" s="13">
        <v>-0.01397953</v>
      </c>
      <c r="E17" s="13">
        <v>-0.02383535</v>
      </c>
      <c r="F17" s="25">
        <v>-0.03384425</v>
      </c>
      <c r="G17" s="35">
        <v>-0.01894516</v>
      </c>
    </row>
    <row r="18" spans="1:7" ht="12">
      <c r="A18" s="20" t="s">
        <v>26</v>
      </c>
      <c r="B18" s="29">
        <v>0.008072678</v>
      </c>
      <c r="C18" s="13">
        <v>0.004445622</v>
      </c>
      <c r="D18" s="13">
        <v>0.007642196</v>
      </c>
      <c r="E18" s="13">
        <v>0.01843235</v>
      </c>
      <c r="F18" s="25">
        <v>-0.02347088</v>
      </c>
      <c r="G18" s="35">
        <v>0.0053992</v>
      </c>
    </row>
    <row r="19" spans="1:7" ht="12">
      <c r="A19" s="21" t="s">
        <v>27</v>
      </c>
      <c r="B19" s="31">
        <v>-0.2065993</v>
      </c>
      <c r="C19" s="15">
        <v>-0.1706841</v>
      </c>
      <c r="D19" s="15">
        <v>-0.1938242</v>
      </c>
      <c r="E19" s="15">
        <v>-0.1755643</v>
      </c>
      <c r="F19" s="27">
        <v>-0.1489528</v>
      </c>
      <c r="G19" s="37">
        <v>-0.1797595</v>
      </c>
    </row>
    <row r="20" spans="1:7" ht="12.75" thickBot="1">
      <c r="A20" s="44" t="s">
        <v>28</v>
      </c>
      <c r="B20" s="45">
        <v>0.005550297</v>
      </c>
      <c r="C20" s="46">
        <v>-0.0008677715</v>
      </c>
      <c r="D20" s="46">
        <v>0.000244556</v>
      </c>
      <c r="E20" s="46">
        <v>0.0009559973</v>
      </c>
      <c r="F20" s="47">
        <v>-0.006604176</v>
      </c>
      <c r="G20" s="48">
        <v>9.921098E-06</v>
      </c>
    </row>
    <row r="21" spans="1:7" ht="12.75" thickTop="1">
      <c r="A21" s="6" t="s">
        <v>29</v>
      </c>
      <c r="B21" s="39">
        <v>-62.47559</v>
      </c>
      <c r="C21" s="40">
        <v>56.40643</v>
      </c>
      <c r="D21" s="40">
        <v>13.21014</v>
      </c>
      <c r="E21" s="40">
        <v>-17.11002</v>
      </c>
      <c r="F21" s="41">
        <v>-26.77897</v>
      </c>
      <c r="G21" s="43">
        <v>0.003803953</v>
      </c>
    </row>
    <row r="22" spans="1:7" ht="12">
      <c r="A22" s="20" t="s">
        <v>30</v>
      </c>
      <c r="B22" s="29">
        <v>40.23483</v>
      </c>
      <c r="C22" s="13">
        <v>14.35462</v>
      </c>
      <c r="D22" s="13">
        <v>7.18791</v>
      </c>
      <c r="E22" s="13">
        <v>-13.45228</v>
      </c>
      <c r="F22" s="25">
        <v>-59.17784</v>
      </c>
      <c r="G22" s="36">
        <v>0</v>
      </c>
    </row>
    <row r="23" spans="1:7" ht="12">
      <c r="A23" s="20" t="s">
        <v>31</v>
      </c>
      <c r="B23" s="29">
        <v>-0.5919602</v>
      </c>
      <c r="C23" s="13">
        <v>-0.05588496</v>
      </c>
      <c r="D23" s="13">
        <v>0.8167207</v>
      </c>
      <c r="E23" s="13">
        <v>1.394514</v>
      </c>
      <c r="F23" s="25">
        <v>4.577307</v>
      </c>
      <c r="G23" s="35">
        <v>1.040209</v>
      </c>
    </row>
    <row r="24" spans="1:7" ht="12">
      <c r="A24" s="20" t="s">
        <v>32</v>
      </c>
      <c r="B24" s="50">
        <v>2.232027</v>
      </c>
      <c r="C24" s="51">
        <v>4.559252</v>
      </c>
      <c r="D24" s="51">
        <v>7.017774</v>
      </c>
      <c r="E24" s="51">
        <v>4.910367</v>
      </c>
      <c r="F24" s="52">
        <v>1.363309</v>
      </c>
      <c r="G24" s="49">
        <v>4.472716</v>
      </c>
    </row>
    <row r="25" spans="1:7" ht="12">
      <c r="A25" s="20" t="s">
        <v>33</v>
      </c>
      <c r="B25" s="29">
        <v>0.6200303</v>
      </c>
      <c r="C25" s="13">
        <v>0.002779157</v>
      </c>
      <c r="D25" s="13">
        <v>0.2642182</v>
      </c>
      <c r="E25" s="13">
        <v>1.034736</v>
      </c>
      <c r="F25" s="25">
        <v>-0.636137</v>
      </c>
      <c r="G25" s="35">
        <v>0.3189228</v>
      </c>
    </row>
    <row r="26" spans="1:7" ht="12">
      <c r="A26" s="21" t="s">
        <v>34</v>
      </c>
      <c r="B26" s="31">
        <v>0.1405666</v>
      </c>
      <c r="C26" s="15">
        <v>-0.1881199</v>
      </c>
      <c r="D26" s="15">
        <v>-0.4081591</v>
      </c>
      <c r="E26" s="15">
        <v>-0.008047953</v>
      </c>
      <c r="F26" s="27">
        <v>1.721211</v>
      </c>
      <c r="G26" s="37">
        <v>0.103544</v>
      </c>
    </row>
    <row r="27" spans="1:7" ht="12">
      <c r="A27" s="20" t="s">
        <v>35</v>
      </c>
      <c r="B27" s="29">
        <v>-0.4229031</v>
      </c>
      <c r="C27" s="13">
        <v>0.1503188</v>
      </c>
      <c r="D27" s="13">
        <v>0.3428801</v>
      </c>
      <c r="E27" s="13">
        <v>-0.0884131</v>
      </c>
      <c r="F27" s="25">
        <v>-0.05444325</v>
      </c>
      <c r="G27" s="35">
        <v>0.02870301</v>
      </c>
    </row>
    <row r="28" spans="1:7" ht="12">
      <c r="A28" s="20" t="s">
        <v>36</v>
      </c>
      <c r="B28" s="29">
        <v>0.06077799</v>
      </c>
      <c r="C28" s="13">
        <v>0.02566569</v>
      </c>
      <c r="D28" s="13">
        <v>0.1745413</v>
      </c>
      <c r="E28" s="13">
        <v>0.1800665</v>
      </c>
      <c r="F28" s="25">
        <v>-0.2199534</v>
      </c>
      <c r="G28" s="35">
        <v>0.071137</v>
      </c>
    </row>
    <row r="29" spans="1:7" ht="12">
      <c r="A29" s="20" t="s">
        <v>37</v>
      </c>
      <c r="B29" s="29">
        <v>0.09558044</v>
      </c>
      <c r="C29" s="13">
        <v>0.04654902</v>
      </c>
      <c r="D29" s="13">
        <v>-0.0312119</v>
      </c>
      <c r="E29" s="13">
        <v>0.02150993</v>
      </c>
      <c r="F29" s="25">
        <v>0.1006611</v>
      </c>
      <c r="G29" s="35">
        <v>0.03612475</v>
      </c>
    </row>
    <row r="30" spans="1:7" ht="12">
      <c r="A30" s="21" t="s">
        <v>38</v>
      </c>
      <c r="B30" s="31">
        <v>0.05327129</v>
      </c>
      <c r="C30" s="15">
        <v>0.01165621</v>
      </c>
      <c r="D30" s="15">
        <v>0.03852685</v>
      </c>
      <c r="E30" s="15">
        <v>-0.03514831</v>
      </c>
      <c r="F30" s="27">
        <v>0.3176316</v>
      </c>
      <c r="G30" s="37">
        <v>0.05351122</v>
      </c>
    </row>
    <row r="31" spans="1:7" ht="12">
      <c r="A31" s="20" t="s">
        <v>39</v>
      </c>
      <c r="B31" s="29">
        <v>-0.06202953</v>
      </c>
      <c r="C31" s="13">
        <v>0.0314145</v>
      </c>
      <c r="D31" s="13">
        <v>0.003887841</v>
      </c>
      <c r="E31" s="13">
        <v>-0.01504463</v>
      </c>
      <c r="F31" s="25">
        <v>-0.004375116</v>
      </c>
      <c r="G31" s="35">
        <v>-0.004717709</v>
      </c>
    </row>
    <row r="32" spans="1:7" ht="12">
      <c r="A32" s="20" t="s">
        <v>40</v>
      </c>
      <c r="B32" s="29">
        <v>0.03102208</v>
      </c>
      <c r="C32" s="13">
        <v>-0.01834322</v>
      </c>
      <c r="D32" s="13">
        <v>-0.01446774</v>
      </c>
      <c r="E32" s="13">
        <v>0.01990949</v>
      </c>
      <c r="F32" s="25">
        <v>-0.02458625</v>
      </c>
      <c r="G32" s="35">
        <v>-0.001860289</v>
      </c>
    </row>
    <row r="33" spans="1:7" ht="12">
      <c r="A33" s="20" t="s">
        <v>41</v>
      </c>
      <c r="B33" s="29">
        <v>0.09579412</v>
      </c>
      <c r="C33" s="13">
        <v>0.06844832</v>
      </c>
      <c r="D33" s="13">
        <v>0.07454286</v>
      </c>
      <c r="E33" s="13">
        <v>0.06581265</v>
      </c>
      <c r="F33" s="25">
        <v>0.0531617</v>
      </c>
      <c r="G33" s="35">
        <v>0.07122491</v>
      </c>
    </row>
    <row r="34" spans="1:7" ht="12">
      <c r="A34" s="21" t="s">
        <v>42</v>
      </c>
      <c r="B34" s="31">
        <v>-0.00734841</v>
      </c>
      <c r="C34" s="15">
        <v>0.006031897</v>
      </c>
      <c r="D34" s="15">
        <v>0.005879287</v>
      </c>
      <c r="E34" s="15">
        <v>0.008696189</v>
      </c>
      <c r="F34" s="27">
        <v>-0.0118002</v>
      </c>
      <c r="G34" s="37">
        <v>0.002317065</v>
      </c>
    </row>
    <row r="35" spans="1:7" ht="12.75" thickBot="1">
      <c r="A35" s="22" t="s">
        <v>43</v>
      </c>
      <c r="B35" s="32">
        <v>0.001331707</v>
      </c>
      <c r="C35" s="16">
        <v>0.000358302</v>
      </c>
      <c r="D35" s="16">
        <v>-0.002146779</v>
      </c>
      <c r="E35" s="16">
        <v>0.00122717</v>
      </c>
      <c r="F35" s="28">
        <v>-0.0004444432</v>
      </c>
      <c r="G35" s="38">
        <v>-2.871451E-07</v>
      </c>
    </row>
    <row r="36" spans="1:7" ht="12">
      <c r="A36" s="4" t="s">
        <v>44</v>
      </c>
      <c r="B36" s="3">
        <v>20.87402</v>
      </c>
      <c r="C36" s="3">
        <v>20.87097</v>
      </c>
      <c r="D36" s="3">
        <v>20.88318</v>
      </c>
      <c r="E36" s="3">
        <v>20.88318</v>
      </c>
      <c r="F36" s="3">
        <v>20.89844</v>
      </c>
      <c r="G36" s="3"/>
    </row>
    <row r="37" spans="1:6" ht="12">
      <c r="A37" s="4" t="s">
        <v>45</v>
      </c>
      <c r="B37" s="2">
        <v>-0.2604167</v>
      </c>
      <c r="C37" s="2">
        <v>-0.1942953</v>
      </c>
      <c r="D37" s="2">
        <v>-0.1759847</v>
      </c>
      <c r="E37" s="2">
        <v>-0.1734416</v>
      </c>
      <c r="F37" s="2">
        <v>-0.1663208</v>
      </c>
    </row>
    <row r="38" spans="1:7" ht="12">
      <c r="A38" s="4" t="s">
        <v>53</v>
      </c>
      <c r="B38" s="2">
        <v>-8.795632E-05</v>
      </c>
      <c r="C38" s="2">
        <v>6.456498E-05</v>
      </c>
      <c r="D38" s="2">
        <v>-5.845704E-05</v>
      </c>
      <c r="E38" s="2">
        <v>9.630724E-05</v>
      </c>
      <c r="F38" s="2">
        <v>-8.964344E-05</v>
      </c>
      <c r="G38" s="2">
        <v>0.0001914196</v>
      </c>
    </row>
    <row r="39" spans="1:7" ht="12.75" thickBot="1">
      <c r="A39" s="4" t="s">
        <v>54</v>
      </c>
      <c r="B39" s="2">
        <v>0.0001065624</v>
      </c>
      <c r="C39" s="2">
        <v>-9.598361E-05</v>
      </c>
      <c r="D39" s="2">
        <v>-2.241523E-05</v>
      </c>
      <c r="E39" s="2">
        <v>2.921659E-05</v>
      </c>
      <c r="F39" s="2">
        <v>4.499375E-05</v>
      </c>
      <c r="G39" s="2">
        <v>0.0007820516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3.116222</v>
      </c>
      <c r="F40" s="17" t="s">
        <v>48</v>
      </c>
      <c r="G40" s="8">
        <v>54.956489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0.003751</v>
      </c>
      <c r="D4">
        <v>0.003748</v>
      </c>
      <c r="E4">
        <v>0.00375</v>
      </c>
      <c r="F4">
        <v>0.002068</v>
      </c>
      <c r="G4">
        <v>0.011685</v>
      </c>
    </row>
    <row r="5" spans="1:7" ht="12.75">
      <c r="A5" t="s">
        <v>13</v>
      </c>
      <c r="B5">
        <v>2.011731</v>
      </c>
      <c r="C5">
        <v>0.71773</v>
      </c>
      <c r="D5">
        <v>0.359395</v>
      </c>
      <c r="E5">
        <v>-0.672614</v>
      </c>
      <c r="F5">
        <v>-2.958857</v>
      </c>
      <c r="G5">
        <v>2.86084</v>
      </c>
    </row>
    <row r="6" spans="1:7" ht="12.75">
      <c r="A6" t="s">
        <v>14</v>
      </c>
      <c r="B6" s="53">
        <v>51.99122</v>
      </c>
      <c r="C6" s="53">
        <v>-38.06045</v>
      </c>
      <c r="D6" s="53">
        <v>34.37701</v>
      </c>
      <c r="E6" s="53">
        <v>-56.67444</v>
      </c>
      <c r="F6" s="53">
        <v>52.57481</v>
      </c>
      <c r="G6" s="53">
        <v>0.00223235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3.359695</v>
      </c>
      <c r="C8" s="53">
        <v>-3.28629</v>
      </c>
      <c r="D8" s="53">
        <v>-1.290156</v>
      </c>
      <c r="E8" s="53">
        <v>-2.734158</v>
      </c>
      <c r="F8" s="53">
        <v>-1.953479</v>
      </c>
      <c r="G8" s="53">
        <v>-1.530528</v>
      </c>
    </row>
    <row r="9" spans="1:7" ht="12.75">
      <c r="A9" t="s">
        <v>17</v>
      </c>
      <c r="B9" s="53">
        <v>-0.4500243</v>
      </c>
      <c r="C9" s="53">
        <v>1.393444</v>
      </c>
      <c r="D9" s="53">
        <v>0.4187996</v>
      </c>
      <c r="E9" s="53">
        <v>0.02378725</v>
      </c>
      <c r="F9" s="53">
        <v>-0.3654662</v>
      </c>
      <c r="G9" s="53">
        <v>0.3279201</v>
      </c>
    </row>
    <row r="10" spans="1:7" ht="12.75">
      <c r="A10" t="s">
        <v>18</v>
      </c>
      <c r="B10" s="53">
        <v>-0.2172547</v>
      </c>
      <c r="C10" s="53">
        <v>0.6901098</v>
      </c>
      <c r="D10" s="53">
        <v>0.2941307</v>
      </c>
      <c r="E10" s="53">
        <v>0.5682753</v>
      </c>
      <c r="F10" s="53">
        <v>0.3004241</v>
      </c>
      <c r="G10" s="53">
        <v>0.3819428</v>
      </c>
    </row>
    <row r="11" spans="1:7" ht="12.75">
      <c r="A11" t="s">
        <v>19</v>
      </c>
      <c r="B11" s="53">
        <v>1.699939</v>
      </c>
      <c r="C11" s="53">
        <v>-0.3385537</v>
      </c>
      <c r="D11" s="53">
        <v>0.5060084</v>
      </c>
      <c r="E11" s="53">
        <v>-0.04623335</v>
      </c>
      <c r="F11" s="53">
        <v>12.56251</v>
      </c>
      <c r="G11" s="53">
        <v>1.943749</v>
      </c>
    </row>
    <row r="12" spans="1:7" ht="12.75">
      <c r="A12" t="s">
        <v>20</v>
      </c>
      <c r="B12" s="53">
        <v>0.07871187</v>
      </c>
      <c r="C12" s="53">
        <v>0.2266742</v>
      </c>
      <c r="D12" s="53">
        <v>0.01234515</v>
      </c>
      <c r="E12" s="53">
        <v>0.05968004</v>
      </c>
      <c r="F12" s="53">
        <v>-0.05045231</v>
      </c>
      <c r="G12" s="53">
        <v>0.07663683</v>
      </c>
    </row>
    <row r="13" spans="1:7" ht="12.75">
      <c r="A13" t="s">
        <v>21</v>
      </c>
      <c r="B13" s="53">
        <v>-0.04978993</v>
      </c>
      <c r="C13" s="53">
        <v>0.1272445</v>
      </c>
      <c r="D13" s="53">
        <v>0.09716302</v>
      </c>
      <c r="E13" s="53">
        <v>0.09894751</v>
      </c>
      <c r="F13" s="53">
        <v>-0.0005593269</v>
      </c>
      <c r="G13" s="53">
        <v>0.07050432</v>
      </c>
    </row>
    <row r="14" spans="1:7" ht="12.75">
      <c r="A14" t="s">
        <v>22</v>
      </c>
      <c r="B14" s="53">
        <v>-0.03129605</v>
      </c>
      <c r="C14" s="53">
        <v>-0.03165073</v>
      </c>
      <c r="D14" s="53">
        <v>-0.005023348</v>
      </c>
      <c r="E14" s="53">
        <v>-0.1213281</v>
      </c>
      <c r="F14" s="53">
        <v>0.02172299</v>
      </c>
      <c r="G14" s="53">
        <v>-0.03969269</v>
      </c>
    </row>
    <row r="15" spans="1:7" ht="12.75">
      <c r="A15" t="s">
        <v>23</v>
      </c>
      <c r="B15" s="53">
        <v>-0.4135438</v>
      </c>
      <c r="C15" s="53">
        <v>-0.2874834</v>
      </c>
      <c r="D15" s="53">
        <v>-0.1902716</v>
      </c>
      <c r="E15" s="53">
        <v>-0.1935634</v>
      </c>
      <c r="F15" s="53">
        <v>-0.4104497</v>
      </c>
      <c r="G15" s="53">
        <v>-0.2761392</v>
      </c>
    </row>
    <row r="16" spans="1:7" ht="12.75">
      <c r="A16" t="s">
        <v>24</v>
      </c>
      <c r="B16" s="53">
        <v>0.008515859</v>
      </c>
      <c r="C16" s="53">
        <v>0.05263695</v>
      </c>
      <c r="D16" s="53">
        <v>-0.003351533</v>
      </c>
      <c r="E16" s="53">
        <v>0.06134309</v>
      </c>
      <c r="F16" s="53">
        <v>-0.003507035</v>
      </c>
      <c r="G16" s="53">
        <v>0.02739988</v>
      </c>
    </row>
    <row r="17" spans="1:7" ht="12.75">
      <c r="A17" t="s">
        <v>25</v>
      </c>
      <c r="B17" s="53">
        <v>-0.02679328</v>
      </c>
      <c r="C17" s="53">
        <v>-0.006064009</v>
      </c>
      <c r="D17" s="53">
        <v>-0.01397953</v>
      </c>
      <c r="E17" s="53">
        <v>-0.02383535</v>
      </c>
      <c r="F17" s="53">
        <v>-0.03384425</v>
      </c>
      <c r="G17" s="53">
        <v>-0.01894516</v>
      </c>
    </row>
    <row r="18" spans="1:7" ht="12.75">
      <c r="A18" t="s">
        <v>26</v>
      </c>
      <c r="B18" s="53">
        <v>0.008072678</v>
      </c>
      <c r="C18" s="53">
        <v>0.004445622</v>
      </c>
      <c r="D18" s="53">
        <v>0.007642196</v>
      </c>
      <c r="E18" s="53">
        <v>0.01843235</v>
      </c>
      <c r="F18" s="53">
        <v>-0.02347088</v>
      </c>
      <c r="G18" s="53">
        <v>0.0053992</v>
      </c>
    </row>
    <row r="19" spans="1:7" ht="12.75">
      <c r="A19" t="s">
        <v>27</v>
      </c>
      <c r="B19" s="53">
        <v>-0.2065993</v>
      </c>
      <c r="C19" s="53">
        <v>-0.1706841</v>
      </c>
      <c r="D19" s="53">
        <v>-0.1938242</v>
      </c>
      <c r="E19" s="53">
        <v>-0.1755643</v>
      </c>
      <c r="F19" s="53">
        <v>-0.1489528</v>
      </c>
      <c r="G19" s="53">
        <v>-0.1797595</v>
      </c>
    </row>
    <row r="20" spans="1:7" ht="12.75">
      <c r="A20" t="s">
        <v>28</v>
      </c>
      <c r="B20" s="53">
        <v>0.005550297</v>
      </c>
      <c r="C20" s="53">
        <v>-0.0008677715</v>
      </c>
      <c r="D20" s="53">
        <v>0.000244556</v>
      </c>
      <c r="E20" s="53">
        <v>0.0009559973</v>
      </c>
      <c r="F20" s="53">
        <v>-0.006604176</v>
      </c>
      <c r="G20" s="53">
        <v>9.921098E-06</v>
      </c>
    </row>
    <row r="21" spans="1:7" ht="12.75">
      <c r="A21" t="s">
        <v>29</v>
      </c>
      <c r="B21" s="53">
        <v>-62.47559</v>
      </c>
      <c r="C21" s="53">
        <v>56.40643</v>
      </c>
      <c r="D21" s="53">
        <v>13.21014</v>
      </c>
      <c r="E21" s="53">
        <v>-17.11002</v>
      </c>
      <c r="F21" s="53">
        <v>-26.77897</v>
      </c>
      <c r="G21" s="53">
        <v>0.003803953</v>
      </c>
    </row>
    <row r="22" spans="1:7" ht="12.75">
      <c r="A22" t="s">
        <v>30</v>
      </c>
      <c r="B22" s="53">
        <v>40.23483</v>
      </c>
      <c r="C22" s="53">
        <v>14.35462</v>
      </c>
      <c r="D22" s="53">
        <v>7.18791</v>
      </c>
      <c r="E22" s="53">
        <v>-13.45228</v>
      </c>
      <c r="F22" s="53">
        <v>-59.17784</v>
      </c>
      <c r="G22" s="53">
        <v>0</v>
      </c>
    </row>
    <row r="23" spans="1:7" ht="12.75">
      <c r="A23" t="s">
        <v>31</v>
      </c>
      <c r="B23" s="53">
        <v>-0.5919602</v>
      </c>
      <c r="C23" s="53">
        <v>-0.05588496</v>
      </c>
      <c r="D23" s="53">
        <v>0.8167207</v>
      </c>
      <c r="E23" s="53">
        <v>1.394514</v>
      </c>
      <c r="F23" s="53">
        <v>4.577307</v>
      </c>
      <c r="G23" s="53">
        <v>1.040209</v>
      </c>
    </row>
    <row r="24" spans="1:7" ht="12.75">
      <c r="A24" t="s">
        <v>32</v>
      </c>
      <c r="B24" s="53">
        <v>2.232027</v>
      </c>
      <c r="C24" s="53">
        <v>4.559252</v>
      </c>
      <c r="D24" s="53">
        <v>7.017774</v>
      </c>
      <c r="E24" s="53">
        <v>4.910367</v>
      </c>
      <c r="F24" s="53">
        <v>1.363309</v>
      </c>
      <c r="G24" s="53">
        <v>4.472716</v>
      </c>
    </row>
    <row r="25" spans="1:7" ht="12.75">
      <c r="A25" t="s">
        <v>33</v>
      </c>
      <c r="B25" s="53">
        <v>0.6200303</v>
      </c>
      <c r="C25" s="53">
        <v>0.002779157</v>
      </c>
      <c r="D25" s="53">
        <v>0.2642182</v>
      </c>
      <c r="E25" s="53">
        <v>1.034736</v>
      </c>
      <c r="F25" s="53">
        <v>-0.636137</v>
      </c>
      <c r="G25" s="53">
        <v>0.3189228</v>
      </c>
    </row>
    <row r="26" spans="1:7" ht="12.75">
      <c r="A26" t="s">
        <v>34</v>
      </c>
      <c r="B26" s="53">
        <v>0.1405666</v>
      </c>
      <c r="C26" s="53">
        <v>-0.1881199</v>
      </c>
      <c r="D26" s="53">
        <v>-0.4081591</v>
      </c>
      <c r="E26" s="53">
        <v>-0.008047953</v>
      </c>
      <c r="F26" s="53">
        <v>1.721211</v>
      </c>
      <c r="G26" s="53">
        <v>0.103544</v>
      </c>
    </row>
    <row r="27" spans="1:7" ht="12.75">
      <c r="A27" t="s">
        <v>35</v>
      </c>
      <c r="B27" s="53">
        <v>-0.4229031</v>
      </c>
      <c r="C27" s="53">
        <v>0.1503188</v>
      </c>
      <c r="D27" s="53">
        <v>0.3428801</v>
      </c>
      <c r="E27" s="53">
        <v>-0.0884131</v>
      </c>
      <c r="F27" s="53">
        <v>-0.05444325</v>
      </c>
      <c r="G27" s="53">
        <v>0.02870301</v>
      </c>
    </row>
    <row r="28" spans="1:7" ht="12.75">
      <c r="A28" t="s">
        <v>36</v>
      </c>
      <c r="B28" s="53">
        <v>0.06077799</v>
      </c>
      <c r="C28" s="53">
        <v>0.02566569</v>
      </c>
      <c r="D28" s="53">
        <v>0.1745413</v>
      </c>
      <c r="E28" s="53">
        <v>0.1800665</v>
      </c>
      <c r="F28" s="53">
        <v>-0.2199534</v>
      </c>
      <c r="G28" s="53">
        <v>0.071137</v>
      </c>
    </row>
    <row r="29" spans="1:7" ht="12.75">
      <c r="A29" t="s">
        <v>37</v>
      </c>
      <c r="B29" s="53">
        <v>0.09558044</v>
      </c>
      <c r="C29" s="53">
        <v>0.04654902</v>
      </c>
      <c r="D29" s="53">
        <v>-0.0312119</v>
      </c>
      <c r="E29" s="53">
        <v>0.02150993</v>
      </c>
      <c r="F29" s="53">
        <v>0.1006611</v>
      </c>
      <c r="G29" s="53">
        <v>0.03612475</v>
      </c>
    </row>
    <row r="30" spans="1:7" ht="12.75">
      <c r="A30" t="s">
        <v>38</v>
      </c>
      <c r="B30" s="53">
        <v>0.05327129</v>
      </c>
      <c r="C30" s="53">
        <v>0.01165621</v>
      </c>
      <c r="D30" s="53">
        <v>0.03852685</v>
      </c>
      <c r="E30" s="53">
        <v>-0.03514831</v>
      </c>
      <c r="F30" s="53">
        <v>0.3176316</v>
      </c>
      <c r="G30" s="53">
        <v>0.05351122</v>
      </c>
    </row>
    <row r="31" spans="1:7" ht="12.75">
      <c r="A31" t="s">
        <v>39</v>
      </c>
      <c r="B31" s="53">
        <v>-0.06202953</v>
      </c>
      <c r="C31" s="53">
        <v>0.0314145</v>
      </c>
      <c r="D31" s="53">
        <v>0.003887841</v>
      </c>
      <c r="E31" s="53">
        <v>-0.01504463</v>
      </c>
      <c r="F31" s="53">
        <v>-0.004375116</v>
      </c>
      <c r="G31" s="53">
        <v>-0.004717709</v>
      </c>
    </row>
    <row r="32" spans="1:7" ht="12.75">
      <c r="A32" t="s">
        <v>40</v>
      </c>
      <c r="B32" s="53">
        <v>0.03102208</v>
      </c>
      <c r="C32" s="53">
        <v>-0.01834322</v>
      </c>
      <c r="D32" s="53">
        <v>-0.01446774</v>
      </c>
      <c r="E32" s="53">
        <v>0.01990949</v>
      </c>
      <c r="F32" s="53">
        <v>-0.02458625</v>
      </c>
      <c r="G32" s="53">
        <v>-0.001860289</v>
      </c>
    </row>
    <row r="33" spans="1:7" ht="12.75">
      <c r="A33" t="s">
        <v>41</v>
      </c>
      <c r="B33" s="53">
        <v>0.09579412</v>
      </c>
      <c r="C33" s="53">
        <v>0.06844832</v>
      </c>
      <c r="D33" s="53">
        <v>0.07454286</v>
      </c>
      <c r="E33" s="53">
        <v>0.06581265</v>
      </c>
      <c r="F33" s="53">
        <v>0.0531617</v>
      </c>
      <c r="G33" s="53">
        <v>0.07122491</v>
      </c>
    </row>
    <row r="34" spans="1:7" ht="12.75">
      <c r="A34" t="s">
        <v>42</v>
      </c>
      <c r="B34" s="53">
        <v>-0.00734841</v>
      </c>
      <c r="C34" s="53">
        <v>0.006031897</v>
      </c>
      <c r="D34" s="53">
        <v>0.005879287</v>
      </c>
      <c r="E34" s="53">
        <v>0.008696189</v>
      </c>
      <c r="F34" s="53">
        <v>-0.0118002</v>
      </c>
      <c r="G34" s="53">
        <v>0.002317065</v>
      </c>
    </row>
    <row r="35" spans="1:7" ht="12.75">
      <c r="A35" t="s">
        <v>43</v>
      </c>
      <c r="B35" s="53">
        <v>0.001331707</v>
      </c>
      <c r="C35" s="53">
        <v>0.000358302</v>
      </c>
      <c r="D35" s="53">
        <v>-0.002146779</v>
      </c>
      <c r="E35" s="53">
        <v>0.00122717</v>
      </c>
      <c r="F35" s="53">
        <v>-0.0004444432</v>
      </c>
      <c r="G35" s="53">
        <v>-2.871451E-07</v>
      </c>
    </row>
    <row r="36" spans="1:6" ht="12.75">
      <c r="A36" t="s">
        <v>44</v>
      </c>
      <c r="B36" s="53">
        <v>20.87402</v>
      </c>
      <c r="C36" s="53">
        <v>20.87097</v>
      </c>
      <c r="D36" s="53">
        <v>20.88318</v>
      </c>
      <c r="E36" s="53">
        <v>20.88318</v>
      </c>
      <c r="F36" s="53">
        <v>20.89844</v>
      </c>
    </row>
    <row r="37" spans="1:6" ht="12.75">
      <c r="A37" t="s">
        <v>45</v>
      </c>
      <c r="B37" s="53">
        <v>-0.2604167</v>
      </c>
      <c r="C37" s="53">
        <v>-0.1942953</v>
      </c>
      <c r="D37" s="53">
        <v>-0.1759847</v>
      </c>
      <c r="E37" s="53">
        <v>-0.1734416</v>
      </c>
      <c r="F37" s="53">
        <v>-0.1663208</v>
      </c>
    </row>
    <row r="38" spans="1:7" ht="12.75">
      <c r="A38" t="s">
        <v>55</v>
      </c>
      <c r="B38" s="53">
        <v>-8.795632E-05</v>
      </c>
      <c r="C38" s="53">
        <v>6.456498E-05</v>
      </c>
      <c r="D38" s="53">
        <v>-5.845704E-05</v>
      </c>
      <c r="E38" s="53">
        <v>9.630724E-05</v>
      </c>
      <c r="F38" s="53">
        <v>-8.964344E-05</v>
      </c>
      <c r="G38" s="53">
        <v>0.0001914196</v>
      </c>
    </row>
    <row r="39" spans="1:7" ht="12.75">
      <c r="A39" t="s">
        <v>56</v>
      </c>
      <c r="B39" s="53">
        <v>0.0001065624</v>
      </c>
      <c r="C39" s="53">
        <v>-9.598361E-05</v>
      </c>
      <c r="D39" s="53">
        <v>-2.241523E-05</v>
      </c>
      <c r="E39" s="53">
        <v>2.921659E-05</v>
      </c>
      <c r="F39" s="53">
        <v>4.499375E-05</v>
      </c>
      <c r="G39" s="53">
        <v>0.0007820516</v>
      </c>
    </row>
    <row r="40" spans="2:7" ht="12.75">
      <c r="B40" t="s">
        <v>46</v>
      </c>
      <c r="C40">
        <v>-0.00375</v>
      </c>
      <c r="D40" t="s">
        <v>47</v>
      </c>
      <c r="E40">
        <v>3.116222</v>
      </c>
      <c r="F40" t="s">
        <v>48</v>
      </c>
      <c r="G40">
        <v>54.956489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-8.795632202024162E-05</v>
      </c>
      <c r="C50">
        <f>-0.017/(C7*C7+C22*C22)*(C21*C22+C6*C7)</f>
        <v>6.456498417295228E-05</v>
      </c>
      <c r="D50">
        <f>-0.017/(D7*D7+D22*D22)*(D21*D22+D6*D7)</f>
        <v>-5.845702885812141E-05</v>
      </c>
      <c r="E50">
        <f>-0.017/(E7*E7+E22*E22)*(E21*E22+E6*E7)</f>
        <v>9.630724502614016E-05</v>
      </c>
      <c r="F50">
        <f>-0.017/(F7*F7+F22*F22)*(F21*F22+F6*F7)</f>
        <v>-8.964344034405071E-05</v>
      </c>
      <c r="G50">
        <f>(B50*B$4+C50*C$4+D50*D$4+E50*E$4+F50*F$4)/SUM(B$4:F$4)</f>
        <v>-1.779522269387755E-08</v>
      </c>
    </row>
    <row r="51" spans="1:7" ht="12.75">
      <c r="A51" t="s">
        <v>59</v>
      </c>
      <c r="B51">
        <f>-0.017/(B7*B7+B22*B22)*(B21*B7-B6*B22)</f>
        <v>0.00010656239376639097</v>
      </c>
      <c r="C51">
        <f>-0.017/(C7*C7+C22*C22)*(C21*C7-C6*C22)</f>
        <v>-9.59836115813109E-05</v>
      </c>
      <c r="D51">
        <f>-0.017/(D7*D7+D22*D22)*(D21*D7-D6*D22)</f>
        <v>-2.241521961377005E-05</v>
      </c>
      <c r="E51">
        <f>-0.017/(E7*E7+E22*E22)*(E21*E7-E6*E22)</f>
        <v>2.9216589202612023E-05</v>
      </c>
      <c r="F51">
        <f>-0.017/(F7*F7+F22*F22)*(F21*F7-F6*F22)</f>
        <v>4.4993758483027024E-05</v>
      </c>
      <c r="G51">
        <f>(B51*B$4+C51*C$4+D51*D$4+E51*E$4+F51*F$4)/SUM(B$4:F$4)</f>
        <v>-1.1565920935961767E-08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9999.97265579772</v>
      </c>
      <c r="C62">
        <f>C7+(2/0.017)*(C8*C50-C23*C51)</f>
        <v>9999.974406670337</v>
      </c>
      <c r="D62">
        <f>D7+(2/0.017)*(D8*D50-D23*D51)</f>
        <v>10000.01102654828</v>
      </c>
      <c r="E62">
        <f>E7+(2/0.017)*(E8*E50-E23*E51)</f>
        <v>9999.96422798034</v>
      </c>
      <c r="F62">
        <f>F7+(2/0.017)*(F8*F50-F23*F51)</f>
        <v>9999.996372509711</v>
      </c>
    </row>
    <row r="63" spans="1:6" ht="12.75">
      <c r="A63" t="s">
        <v>67</v>
      </c>
      <c r="B63">
        <f>B8+(3/0.017)*(B9*B50-B24*B51)</f>
        <v>3.324706589795856</v>
      </c>
      <c r="C63">
        <f>C8+(3/0.017)*(C9*C50-C24*C51)</f>
        <v>-3.1931874418455513</v>
      </c>
      <c r="D63">
        <f>D8+(3/0.017)*(D9*D50-D24*D51)</f>
        <v>-1.2667166179223233</v>
      </c>
      <c r="E63">
        <f>E8+(3/0.017)*(E9*E50-E24*E51)</f>
        <v>-2.7590709336986143</v>
      </c>
      <c r="F63">
        <f>F8+(3/0.017)*(F9*F50-F24*F51)</f>
        <v>-1.9585223085387535</v>
      </c>
    </row>
    <row r="64" spans="1:6" ht="12.75">
      <c r="A64" t="s">
        <v>68</v>
      </c>
      <c r="B64">
        <f>B9+(4/0.017)*(B10*B50-B25*B51)</f>
        <v>-0.46107441496990176</v>
      </c>
      <c r="C64">
        <f>C9+(4/0.017)*(C10*C50-C25*C51)</f>
        <v>1.403990748668379</v>
      </c>
      <c r="D64">
        <f>D9+(4/0.017)*(D10*D50-D25*D51)</f>
        <v>0.41614748286141073</v>
      </c>
      <c r="E64">
        <f>E9+(4/0.017)*(E10*E50-E25*E51)</f>
        <v>0.02955138456805867</v>
      </c>
      <c r="F64">
        <f>F9+(4/0.017)*(F10*F50-F25*F51)</f>
        <v>-0.3650682836108583</v>
      </c>
    </row>
    <row r="65" spans="1:6" ht="12.75">
      <c r="A65" t="s">
        <v>69</v>
      </c>
      <c r="B65">
        <f>B10+(5/0.017)*(B11*B50-B26*B51)</f>
        <v>-0.26563690455246186</v>
      </c>
      <c r="C65">
        <f>C10+(5/0.017)*(C11*C50-C26*C51)</f>
        <v>0.6783700524427914</v>
      </c>
      <c r="D65">
        <f>D10+(5/0.017)*(D11*D50-D26*D51)</f>
        <v>0.28273989896908513</v>
      </c>
      <c r="E65">
        <f>E10+(5/0.017)*(E11*E50-E26*E51)</f>
        <v>0.5670348668146746</v>
      </c>
      <c r="F65">
        <f>F10+(5/0.017)*(F11*F50-F26*F51)</f>
        <v>-0.053573066996726426</v>
      </c>
    </row>
    <row r="66" spans="1:6" ht="12.75">
      <c r="A66" t="s">
        <v>70</v>
      </c>
      <c r="B66">
        <f>B11+(6/0.017)*(B12*B50-B27*B51)</f>
        <v>1.7134010094409502</v>
      </c>
      <c r="C66">
        <f>C11+(6/0.017)*(C12*C50-C27*C51)</f>
        <v>-0.32829604443012284</v>
      </c>
      <c r="D66">
        <f>D11+(6/0.017)*(D12*D50-D27*D51)</f>
        <v>0.5084663077480766</v>
      </c>
      <c r="E66">
        <f>E11+(6/0.017)*(E12*E50-E27*E51)</f>
        <v>-0.04329308548531319</v>
      </c>
      <c r="F66">
        <f>F11+(6/0.017)*(F12*F50-F27*F51)</f>
        <v>12.564970820617612</v>
      </c>
    </row>
    <row r="67" spans="1:6" ht="12.75">
      <c r="A67" t="s">
        <v>71</v>
      </c>
      <c r="B67">
        <f>B12+(7/0.017)*(B13*B50-B28*B51)</f>
        <v>0.0778482721821264</v>
      </c>
      <c r="C67">
        <f>C12+(7/0.017)*(C13*C50-C28*C51)</f>
        <v>0.23107144548468533</v>
      </c>
      <c r="D67">
        <f>D12+(7/0.017)*(D13*D50-D28*D51)</f>
        <v>0.011617364161743226</v>
      </c>
      <c r="E67">
        <f>E12+(7/0.017)*(E13*E50-E28*E51)</f>
        <v>0.06143763011261825</v>
      </c>
      <c r="F67">
        <f>F12+(7/0.017)*(F13*F50-F28*F51)</f>
        <v>-0.046356622293353224</v>
      </c>
    </row>
    <row r="68" spans="1:6" ht="12.75">
      <c r="A68" t="s">
        <v>72</v>
      </c>
      <c r="B68">
        <f>B13+(8/0.017)*(B14*B50-B29*B51)</f>
        <v>-0.053287621779709804</v>
      </c>
      <c r="C68">
        <f>C13+(8/0.017)*(C14*C50-C29*C51)</f>
        <v>0.1283854007876039</v>
      </c>
      <c r="D68">
        <f>D13+(8/0.017)*(D14*D50-D29*D51)</f>
        <v>0.09697197454397052</v>
      </c>
      <c r="E68">
        <f>E13+(8/0.017)*(E14*E50-E29*E51)</f>
        <v>0.09315305266172096</v>
      </c>
      <c r="F68">
        <f>F13+(8/0.017)*(F14*F50-F29*F51)</f>
        <v>-0.003607065620091879</v>
      </c>
    </row>
    <row r="69" spans="1:6" ht="12.75">
      <c r="A69" t="s">
        <v>73</v>
      </c>
      <c r="B69">
        <f>B14+(9/0.017)*(B15*B50-B30*B51)</f>
        <v>-0.015044657108961346</v>
      </c>
      <c r="C69">
        <f>C14+(9/0.017)*(C15*C50-C30*C51)</f>
        <v>-0.04088502437297217</v>
      </c>
      <c r="D69">
        <f>D14+(9/0.017)*(D15*D50-D30*D51)</f>
        <v>0.0013223403495717283</v>
      </c>
      <c r="E69">
        <f>E14+(9/0.017)*(E15*E50-E30*E51)</f>
        <v>-0.13065349979512414</v>
      </c>
      <c r="F69">
        <f>F14+(9/0.017)*(F15*F50-F30*F51)</f>
        <v>0.03363617548781497</v>
      </c>
    </row>
    <row r="70" spans="1:6" ht="12.75">
      <c r="A70" t="s">
        <v>74</v>
      </c>
      <c r="B70">
        <f>B15+(10/0.017)*(B16*B50-B31*B51)</f>
        <v>-0.41009615790322285</v>
      </c>
      <c r="C70">
        <f>C15+(10/0.017)*(C16*C50-C31*C51)</f>
        <v>-0.2837105876413626</v>
      </c>
      <c r="D70">
        <f>D15+(10/0.017)*(D16*D50-D31*D51)</f>
        <v>-0.1901050897228598</v>
      </c>
      <c r="E70">
        <f>E15+(10/0.017)*(E16*E50-E31*E51)</f>
        <v>-0.18982967248605537</v>
      </c>
      <c r="F70">
        <f>F15+(10/0.017)*(F16*F50-F31*F51)</f>
        <v>-0.4101489731791493</v>
      </c>
    </row>
    <row r="71" spans="1:6" ht="12.75">
      <c r="A71" t="s">
        <v>75</v>
      </c>
      <c r="B71">
        <f>B16+(11/0.017)*(B17*B50-B32*B51)</f>
        <v>0.007901703932453307</v>
      </c>
      <c r="C71">
        <f>C16+(11/0.017)*(C17*C50-C32*C51)</f>
        <v>0.05124436866846224</v>
      </c>
      <c r="D71">
        <f>D16+(11/0.017)*(D17*D50-D32*D51)</f>
        <v>-0.003032594975800086</v>
      </c>
      <c r="E71">
        <f>E16+(11/0.017)*(E17*E50-E32*E51)</f>
        <v>0.059481369581395854</v>
      </c>
      <c r="F71">
        <f>F16+(11/0.017)*(F17*F50-F32*F51)</f>
        <v>-0.0008281190703504663</v>
      </c>
    </row>
    <row r="72" spans="1:6" ht="12.75">
      <c r="A72" t="s">
        <v>76</v>
      </c>
      <c r="B72">
        <f>B17+(12/0.017)*(B18*B50-B33*B51)</f>
        <v>-0.034500169742361385</v>
      </c>
      <c r="C72">
        <f>C17+(12/0.017)*(C18*C50-C33*C51)</f>
        <v>-0.0012238100769349156</v>
      </c>
      <c r="D72">
        <f>D17+(12/0.017)*(D18*D50-D33*D51)</f>
        <v>-0.01311542093734558</v>
      </c>
      <c r="E72">
        <f>E17+(12/0.017)*(E18*E50-E33*E51)</f>
        <v>-0.023939575161078384</v>
      </c>
      <c r="F72">
        <f>F17+(12/0.017)*(F18*F50-F33*F51)</f>
        <v>-0.034047497712408066</v>
      </c>
    </row>
    <row r="73" spans="1:6" ht="12.75">
      <c r="A73" t="s">
        <v>77</v>
      </c>
      <c r="B73">
        <f>B18+(13/0.017)*(B19*B50-B34*B51)</f>
        <v>0.022567508785831414</v>
      </c>
      <c r="C73">
        <f>C18+(13/0.017)*(C19*C50-C34*C51)</f>
        <v>-0.0035388655548391577</v>
      </c>
      <c r="D73">
        <f>D18+(13/0.017)*(D19*D50-D34*D51)</f>
        <v>0.01640738662982564</v>
      </c>
      <c r="E73">
        <f>E18+(13/0.017)*(E19*E50-E34*E51)</f>
        <v>0.005308324616788667</v>
      </c>
      <c r="F73">
        <f>F18+(13/0.017)*(F19*F50-F34*F51)</f>
        <v>-0.012854027160794148</v>
      </c>
    </row>
    <row r="74" spans="1:6" ht="12.75">
      <c r="A74" t="s">
        <v>78</v>
      </c>
      <c r="B74">
        <f>B19+(14/0.017)*(B20*B50-B35*B51)</f>
        <v>-0.20711820060843392</v>
      </c>
      <c r="C74">
        <f>C19+(14/0.017)*(C20*C50-C35*C51)</f>
        <v>-0.1707019183214312</v>
      </c>
      <c r="D74">
        <f>D19+(14/0.017)*(D20*D50-D35*D51)</f>
        <v>-0.19387560185638547</v>
      </c>
      <c r="E74">
        <f>E19+(14/0.017)*(E20*E50-E35*E51)</f>
        <v>-0.1755180046810464</v>
      </c>
      <c r="F74">
        <f>F19+(14/0.017)*(F20*F50-F35*F51)</f>
        <v>-0.14844878498930061</v>
      </c>
    </row>
    <row r="75" spans="1:6" ht="12.75">
      <c r="A75" t="s">
        <v>79</v>
      </c>
      <c r="B75" s="53">
        <f>B20</f>
        <v>0.005550297</v>
      </c>
      <c r="C75" s="53">
        <f>C20</f>
        <v>-0.0008677715</v>
      </c>
      <c r="D75" s="53">
        <f>D20</f>
        <v>0.000244556</v>
      </c>
      <c r="E75" s="53">
        <f>E20</f>
        <v>0.0009559973</v>
      </c>
      <c r="F75" s="53">
        <f>F20</f>
        <v>-0.006604176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40.28307515099993</v>
      </c>
      <c r="C82">
        <f>C22+(2/0.017)*(C8*C51+C23*C50)</f>
        <v>14.391304914275958</v>
      </c>
      <c r="D82">
        <f>D22+(2/0.017)*(D8*D51+D23*D50)</f>
        <v>7.185695419358482</v>
      </c>
      <c r="E82">
        <f>E22+(2/0.017)*(E8*E51+E23*E50)</f>
        <v>-13.445877761130665</v>
      </c>
      <c r="F82">
        <f>F22+(2/0.017)*(F8*F51+F23*F50)</f>
        <v>-59.236454106978655</v>
      </c>
    </row>
    <row r="83" spans="1:6" ht="12.75">
      <c r="A83" t="s">
        <v>82</v>
      </c>
      <c r="B83">
        <f>B23+(3/0.017)*(B9*B51+B24*B50)</f>
        <v>-0.6350678268642798</v>
      </c>
      <c r="C83">
        <f>C23+(3/0.017)*(C9*C51+C24*C50)</f>
        <v>-0.027540210782789492</v>
      </c>
      <c r="D83">
        <f>D23+(3/0.017)*(D9*D51+D24*D50)</f>
        <v>0.7426691054860117</v>
      </c>
      <c r="E83">
        <f>E23+(3/0.017)*(E9*E51+E24*E50)</f>
        <v>1.478090276496844</v>
      </c>
      <c r="F83">
        <f>F23+(3/0.017)*(F9*F51+F24*F50)</f>
        <v>4.552838398773791</v>
      </c>
    </row>
    <row r="84" spans="1:6" ht="12.75">
      <c r="A84" t="s">
        <v>83</v>
      </c>
      <c r="B84">
        <f>B24+(4/0.017)*(B10*B51+B25*B50)</f>
        <v>2.213747761031034</v>
      </c>
      <c r="C84">
        <f>C24+(4/0.017)*(C10*C51+C25*C50)</f>
        <v>4.543708518879074</v>
      </c>
      <c r="D84">
        <f>D24+(4/0.017)*(D10*D51+D25*D50)</f>
        <v>7.012588490546379</v>
      </c>
      <c r="E84">
        <f>E24+(4/0.017)*(E10*E51+E25*E50)</f>
        <v>4.937721268113755</v>
      </c>
      <c r="F84">
        <f>F24+(4/0.017)*(F10*F51+F25*F50)</f>
        <v>1.3799072867312998</v>
      </c>
    </row>
    <row r="85" spans="1:6" ht="12.75">
      <c r="A85" t="s">
        <v>84</v>
      </c>
      <c r="B85">
        <f>B25+(5/0.017)*(B11*B51+B26*B50)</f>
        <v>0.6696731964593984</v>
      </c>
      <c r="C85">
        <f>C25+(5/0.017)*(C11*C51+C26*C50)</f>
        <v>0.008764347727675967</v>
      </c>
      <c r="D85">
        <f>D25+(5/0.017)*(D11*D51+D26*D50)</f>
        <v>0.2678998114338213</v>
      </c>
      <c r="E85">
        <f>E25+(5/0.017)*(E11*E51+E26*E50)</f>
        <v>1.034110747948253</v>
      </c>
      <c r="F85">
        <f>F25+(5/0.017)*(F11*F51+F26*F50)</f>
        <v>-0.5152725102110035</v>
      </c>
    </row>
    <row r="86" spans="1:6" ht="12.75">
      <c r="A86" t="s">
        <v>85</v>
      </c>
      <c r="B86">
        <f>B26+(6/0.017)*(B12*B51+B27*B50)</f>
        <v>0.1566553270112897</v>
      </c>
      <c r="C86">
        <f>C26+(6/0.017)*(C12*C51+C27*C50)</f>
        <v>-0.19237343320896724</v>
      </c>
      <c r="D86">
        <f>D26+(6/0.017)*(D12*D51+D27*D50)</f>
        <v>-0.41533103099376134</v>
      </c>
      <c r="E86">
        <f>E26+(6/0.017)*(E12*E51+E27*E50)</f>
        <v>-0.010437779425745357</v>
      </c>
      <c r="F86">
        <f>F26+(6/0.017)*(F12*F51+F27*F50)</f>
        <v>1.722132332182045</v>
      </c>
    </row>
    <row r="87" spans="1:6" ht="12.75">
      <c r="A87" t="s">
        <v>86</v>
      </c>
      <c r="B87">
        <f>B27+(7/0.017)*(B13*B51+B28*B50)</f>
        <v>-0.4272890293003005</v>
      </c>
      <c r="C87">
        <f>C27+(7/0.017)*(C13*C51+C28*C50)</f>
        <v>0.14597209573137992</v>
      </c>
      <c r="D87">
        <f>D27+(7/0.017)*(D13*D51+D28*D50)</f>
        <v>0.33778200154713545</v>
      </c>
      <c r="E87">
        <f>E27+(7/0.017)*(E13*E51+E28*E50)</f>
        <v>-0.08008202229285083</v>
      </c>
      <c r="F87">
        <f>F27+(7/0.017)*(F13*F51+F28*F50)</f>
        <v>-0.04633469159391551</v>
      </c>
    </row>
    <row r="88" spans="1:6" ht="12.75">
      <c r="A88" t="s">
        <v>87</v>
      </c>
      <c r="B88">
        <f>B28+(8/0.017)*(B14*B51+B29*B50)</f>
        <v>0.05525239660568986</v>
      </c>
      <c r="C88">
        <f>C28+(8/0.017)*(C14*C51+C29*C50)</f>
        <v>0.028509637347835945</v>
      </c>
      <c r="D88">
        <f>D28+(8/0.017)*(D14*D51+D29*D50)</f>
        <v>0.17545290206476857</v>
      </c>
      <c r="E88">
        <f>E28+(8/0.017)*(E14*E51+E29*E50)</f>
        <v>0.17937321474944548</v>
      </c>
      <c r="F88">
        <f>F28+(8/0.017)*(F14*F51+F29*F50)</f>
        <v>-0.2237398509869305</v>
      </c>
    </row>
    <row r="89" spans="1:6" ht="12.75">
      <c r="A89" t="s">
        <v>88</v>
      </c>
      <c r="B89">
        <f>B29+(9/0.017)*(B15*B51+B30*B50)</f>
        <v>0.06976962376845236</v>
      </c>
      <c r="C89">
        <f>C29+(9/0.017)*(C15*C51+C30*C50)</f>
        <v>0.061555873067210075</v>
      </c>
      <c r="D89">
        <f>D29+(9/0.017)*(D15*D51+D30*D50)</f>
        <v>-0.030146292313999526</v>
      </c>
      <c r="E89">
        <f>E29+(9/0.017)*(E15*E51+E30*E50)</f>
        <v>0.016723889222766443</v>
      </c>
      <c r="F89">
        <f>F29+(9/0.017)*(F15*F51+F30*F50)</f>
        <v>0.07580984255794433</v>
      </c>
    </row>
    <row r="90" spans="1:6" ht="12.75">
      <c r="A90" t="s">
        <v>89</v>
      </c>
      <c r="B90">
        <f>B30+(10/0.017)*(B16*B51+B31*B50)</f>
        <v>0.05701444272674194</v>
      </c>
      <c r="C90">
        <f>C30+(10/0.017)*(C16*C51+C31*C50)</f>
        <v>0.009877381842162546</v>
      </c>
      <c r="D90">
        <f>D30+(10/0.017)*(D16*D51+D31*D50)</f>
        <v>0.038437352185120593</v>
      </c>
      <c r="E90">
        <f>E30+(10/0.017)*(E16*E51+E31*E50)</f>
        <v>-0.03494635176869927</v>
      </c>
      <c r="F90">
        <f>F30+(10/0.017)*(F16*F51+F31*F50)</f>
        <v>0.3177694857437428</v>
      </c>
    </row>
    <row r="91" spans="1:6" ht="12.75">
      <c r="A91" t="s">
        <v>90</v>
      </c>
      <c r="B91">
        <f>B31+(11/0.017)*(B17*B51+B32*B50)</f>
        <v>-0.06564254089591644</v>
      </c>
      <c r="C91">
        <f>C31+(11/0.017)*(C17*C51+C32*C50)</f>
        <v>0.03102478667826509</v>
      </c>
      <c r="D91">
        <f>D31+(11/0.017)*(D17*D51+D32*D50)</f>
        <v>0.004637843860419408</v>
      </c>
      <c r="E91">
        <f>E31+(11/0.017)*(E17*E51+E32*E50)</f>
        <v>-0.014254544969083818</v>
      </c>
      <c r="F91">
        <f>F31+(11/0.017)*(F17*F51+F32*F50)</f>
        <v>-0.003934329160540175</v>
      </c>
    </row>
    <row r="92" spans="1:6" ht="12.75">
      <c r="A92" t="s">
        <v>91</v>
      </c>
      <c r="B92">
        <f>B32+(12/0.017)*(B18*B51+B33*B50)</f>
        <v>0.02568175912382561</v>
      </c>
      <c r="C92">
        <f>C32+(12/0.017)*(C18*C51+C33*C50)</f>
        <v>-0.015524873287873053</v>
      </c>
      <c r="D92">
        <f>D32+(12/0.017)*(D18*D51+D33*D50)</f>
        <v>-0.017664579261076504</v>
      </c>
      <c r="E92">
        <f>E32+(12/0.017)*(E18*E51+E33*E50)</f>
        <v>0.02476367734637061</v>
      </c>
      <c r="F92">
        <f>F32+(12/0.017)*(F18*F51+F33*F50)</f>
        <v>-0.028695643497865245</v>
      </c>
    </row>
    <row r="93" spans="1:6" ht="12.75">
      <c r="A93" t="s">
        <v>92</v>
      </c>
      <c r="B93">
        <f>B33+(13/0.017)*(B19*B51+B34*B50)</f>
        <v>0.07945283182658049</v>
      </c>
      <c r="C93">
        <f>C33+(13/0.017)*(C19*C51+C34*C50)</f>
        <v>0.0812742161172921</v>
      </c>
      <c r="D93">
        <f>D33+(13/0.017)*(D19*D51+D34*D50)</f>
        <v>0.07760239192207696</v>
      </c>
      <c r="E93">
        <f>E33+(13/0.017)*(E19*E51+E34*E50)</f>
        <v>0.0625306210382319</v>
      </c>
      <c r="F93">
        <f>F33+(13/0.017)*(F19*F51+F34*F50)</f>
        <v>0.048845596165312005</v>
      </c>
    </row>
    <row r="94" spans="1:6" ht="12.75">
      <c r="A94" t="s">
        <v>93</v>
      </c>
      <c r="B94">
        <f>B34+(14/0.017)*(B20*B51+B35*B50)</f>
        <v>-0.00695779280083051</v>
      </c>
      <c r="C94">
        <f>C34+(14/0.017)*(C20*C51+C35*C50)</f>
        <v>0.006119541616340621</v>
      </c>
      <c r="D94">
        <f>D34+(14/0.017)*(D20*D51+D35*D50)</f>
        <v>0.005978120861005884</v>
      </c>
      <c r="E94">
        <f>E34+(14/0.017)*(E20*E51+E35*E50)</f>
        <v>0.008816520105400169</v>
      </c>
      <c r="F94">
        <f>F34+(14/0.017)*(F20*F51+F35*F50)</f>
        <v>-0.012012098467890022</v>
      </c>
    </row>
    <row r="95" spans="1:6" ht="12.75">
      <c r="A95" t="s">
        <v>94</v>
      </c>
      <c r="B95" s="53">
        <f>B35</f>
        <v>0.001331707</v>
      </c>
      <c r="C95" s="53">
        <f>C35</f>
        <v>0.000358302</v>
      </c>
      <c r="D95" s="53">
        <f>D35</f>
        <v>-0.002146779</v>
      </c>
      <c r="E95" s="53">
        <f>E35</f>
        <v>0.00122717</v>
      </c>
      <c r="F95" s="53">
        <f>F35</f>
        <v>-0.0004444432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3.3247156809656673</v>
      </c>
      <c r="C103">
        <f>C63*10000/C62</f>
        <v>-3.1931956142963545</v>
      </c>
      <c r="D103">
        <f>D63*10000/D62</f>
        <v>-1.266715221172669</v>
      </c>
      <c r="E103">
        <f>E63*10000/E62</f>
        <v>-2.759080803487889</v>
      </c>
      <c r="F103">
        <f>F63*10000/F62</f>
        <v>-1.9585230189910765</v>
      </c>
      <c r="G103">
        <f>AVERAGE(C103:E103)</f>
        <v>-2.406330546318971</v>
      </c>
      <c r="H103">
        <f>STDEV(C103:E103)</f>
        <v>1.0105227529462408</v>
      </c>
      <c r="I103">
        <f>(B103*B4+C103*C4+D103*D4+E103*E4+F103*F4)/SUM(B4:F4)</f>
        <v>-1.5143410379839324</v>
      </c>
      <c r="K103">
        <f>(LN(H103)+LN(H123))/2-LN(K114*K115^3)</f>
        <v>-4.015238144337937</v>
      </c>
    </row>
    <row r="104" spans="1:11" ht="12.75">
      <c r="A104" t="s">
        <v>68</v>
      </c>
      <c r="B104">
        <f>B64*10000/B62</f>
        <v>-0.4610756757445562</v>
      </c>
      <c r="C104">
        <f>C64*10000/C62</f>
        <v>1.4039943419573828</v>
      </c>
      <c r="D104">
        <f>D64*10000/D62</f>
        <v>0.41614702399488557</v>
      </c>
      <c r="E104">
        <f>E64*10000/E62</f>
        <v>0.029551490279707802</v>
      </c>
      <c r="F104">
        <f>F64*10000/F62</f>
        <v>-0.3650684160390717</v>
      </c>
      <c r="G104">
        <f>AVERAGE(C104:E104)</f>
        <v>0.6165642854106588</v>
      </c>
      <c r="H104">
        <f>STDEV(C104:E104)</f>
        <v>0.7088008162643533</v>
      </c>
      <c r="I104">
        <f>(B104*B4+C104*C4+D104*D4+E104*E4+F104*F4)/SUM(B4:F4)</f>
        <v>0.3297659390866699</v>
      </c>
      <c r="K104">
        <f>(LN(H104)+LN(H124))/2-LN(K114*K115^4)</f>
        <v>-3.3181063367400414</v>
      </c>
    </row>
    <row r="105" spans="1:11" ht="12.75">
      <c r="A105" t="s">
        <v>69</v>
      </c>
      <c r="B105">
        <f>B65*10000/B62</f>
        <v>-0.2656376309173732</v>
      </c>
      <c r="C105">
        <f>C65*10000/C62</f>
        <v>0.6783717886220734</v>
      </c>
      <c r="D105">
        <f>D65*10000/D62</f>
        <v>0.28273958720491427</v>
      </c>
      <c r="E105">
        <f>E65*10000/E62</f>
        <v>0.5670368952201711</v>
      </c>
      <c r="F105">
        <f>F65*10000/F62</f>
        <v>-0.0535730864303115</v>
      </c>
      <c r="G105">
        <f>AVERAGE(C105:E105)</f>
        <v>0.5093827570157196</v>
      </c>
      <c r="H105">
        <f>STDEV(C105:E105)</f>
        <v>0.20402012018087906</v>
      </c>
      <c r="I105">
        <f>(B105*B4+C105*C4+D105*D4+E105*E4+F105*F4)/SUM(B4:F4)</f>
        <v>0.32208947884643097</v>
      </c>
      <c r="K105">
        <f>(LN(H105)+LN(H125))/2-LN(K114*K115^5)</f>
        <v>-3.8051568260586746</v>
      </c>
    </row>
    <row r="106" spans="1:11" ht="12.75">
      <c r="A106" t="s">
        <v>70</v>
      </c>
      <c r="B106">
        <f>B66*10000/B62</f>
        <v>1.7134056946121405</v>
      </c>
      <c r="C106">
        <f>C66*10000/C62</f>
        <v>-0.32829688465116247</v>
      </c>
      <c r="D106">
        <f>D66*10000/D62</f>
        <v>0.5084657470858657</v>
      </c>
      <c r="E106">
        <f>E66*10000/E62</f>
        <v>-0.0432932403539777</v>
      </c>
      <c r="F106">
        <f>F66*10000/F62</f>
        <v>12.564975378550228</v>
      </c>
      <c r="G106">
        <f>AVERAGE(C106:E106)</f>
        <v>0.04562520736024184</v>
      </c>
      <c r="H106">
        <f>STDEV(C106:E106)</f>
        <v>0.4254089717269714</v>
      </c>
      <c r="I106">
        <f>(B106*B4+C106*C4+D106*D4+E106*E4+F106*F4)/SUM(B4:F4)</f>
        <v>1.9495191534476386</v>
      </c>
      <c r="K106">
        <f>(LN(H106)+LN(H126))/2-LN(K114*K115^6)</f>
        <v>-3.329750303424876</v>
      </c>
    </row>
    <row r="107" spans="1:11" ht="12.75">
      <c r="A107" t="s">
        <v>71</v>
      </c>
      <c r="B107">
        <f>B67*10000/B62</f>
        <v>0.07784848505259864</v>
      </c>
      <c r="C107">
        <f>C67*10000/C62</f>
        <v>0.23107203687496689</v>
      </c>
      <c r="D107">
        <f>D67*10000/D62</f>
        <v>0.01161735135181467</v>
      </c>
      <c r="E107">
        <f>E67*10000/E62</f>
        <v>0.06143784988821566</v>
      </c>
      <c r="F107">
        <f>F67*10000/F62</f>
        <v>-0.04635663910917904</v>
      </c>
      <c r="G107">
        <f>AVERAGE(C107:E107)</f>
        <v>0.1013757460383324</v>
      </c>
      <c r="H107">
        <f>STDEV(C107:E107)</f>
        <v>0.11504940856514449</v>
      </c>
      <c r="I107">
        <f>(B107*B4+C107*C4+D107*D4+E107*E4+F107*F4)/SUM(B4:F4)</f>
        <v>0.07836906621826019</v>
      </c>
      <c r="K107">
        <f>(LN(H107)+LN(H127))/2-LN(K114*K115^7)</f>
        <v>-3.376810073734743</v>
      </c>
    </row>
    <row r="108" spans="1:9" ht="12.75">
      <c r="A108" t="s">
        <v>72</v>
      </c>
      <c r="B108">
        <f>B68*10000/B62</f>
        <v>-0.053287767490859145</v>
      </c>
      <c r="C108">
        <f>C68*10000/C62</f>
        <v>0.1283857293694335</v>
      </c>
      <c r="D108">
        <f>D68*10000/D62</f>
        <v>0.09697186761747251</v>
      </c>
      <c r="E108">
        <f>E68*10000/E62</f>
        <v>0.09315338589019612</v>
      </c>
      <c r="F108">
        <f>F68*10000/F62</f>
        <v>-0.0036070669285519046</v>
      </c>
      <c r="G108">
        <f>AVERAGE(C108:E108)</f>
        <v>0.10617032762570071</v>
      </c>
      <c r="H108">
        <f>STDEV(C108:E108)</f>
        <v>0.019333604336801088</v>
      </c>
      <c r="I108">
        <f>(B108*B4+C108*C4+D108*D4+E108*E4+F108*F4)/SUM(B4:F4)</f>
        <v>0.06843255938487369</v>
      </c>
    </row>
    <row r="109" spans="1:9" ht="12.75">
      <c r="A109" t="s">
        <v>73</v>
      </c>
      <c r="B109">
        <f>B69*10000/B62</f>
        <v>-0.01504469824748856</v>
      </c>
      <c r="C109">
        <f>C69*10000/C62</f>
        <v>-0.04088512901163068</v>
      </c>
      <c r="D109">
        <f>D69*10000/D62</f>
        <v>0.0013223388914883655</v>
      </c>
      <c r="E109">
        <f>E69*10000/E62</f>
        <v>-0.13065396717075237</v>
      </c>
      <c r="F109">
        <f>F69*10000/F62</f>
        <v>0.03363618768930939</v>
      </c>
      <c r="G109">
        <f>AVERAGE(C109:E109)</f>
        <v>-0.0567389190969649</v>
      </c>
      <c r="H109">
        <f>STDEV(C109:E109)</f>
        <v>0.06740136004199722</v>
      </c>
      <c r="I109">
        <f>(B109*B4+C109*C4+D109*D4+E109*E4+F109*F4)/SUM(B4:F4)</f>
        <v>-0.03869186383020807</v>
      </c>
    </row>
    <row r="110" spans="1:11" ht="12.75">
      <c r="A110" t="s">
        <v>74</v>
      </c>
      <c r="B110">
        <f>B70*10000/B62</f>
        <v>-0.4100972792815188</v>
      </c>
      <c r="C110">
        <f>C70*10000/C62</f>
        <v>-0.2837113137530808</v>
      </c>
      <c r="D110">
        <f>D70*10000/D62</f>
        <v>-0.19010488010279594</v>
      </c>
      <c r="E110">
        <f>E70*10000/E62</f>
        <v>-0.18983035154756214</v>
      </c>
      <c r="F110">
        <f>F70*10000/F62</f>
        <v>-0.410149121960345</v>
      </c>
      <c r="G110">
        <f>AVERAGE(C110:E110)</f>
        <v>-0.2212155151344796</v>
      </c>
      <c r="H110">
        <f>STDEV(C110:E110)</f>
        <v>0.05412312329508047</v>
      </c>
      <c r="I110">
        <f>(B110*B4+C110*C4+D110*D4+E110*E4+F110*F4)/SUM(B4:F4)</f>
        <v>-0.2737453739377315</v>
      </c>
      <c r="K110">
        <f>EXP(AVERAGE(K103:K107))</f>
        <v>0.028183675916413242</v>
      </c>
    </row>
    <row r="111" spans="1:9" ht="12.75">
      <c r="A111" t="s">
        <v>75</v>
      </c>
      <c r="B111">
        <f>B71*10000/B62</f>
        <v>0.007901725539091457</v>
      </c>
      <c r="C111">
        <f>C71*10000/C62</f>
        <v>0.051244499820199976</v>
      </c>
      <c r="D111">
        <f>D71*10000/D62</f>
        <v>-0.003032591631898282</v>
      </c>
      <c r="E111">
        <f>E71*10000/E62</f>
        <v>0.05948158235902922</v>
      </c>
      <c r="F111">
        <f>F71*10000/F62</f>
        <v>-0.0008281193707499638</v>
      </c>
      <c r="G111">
        <f>AVERAGE(C111:E111)</f>
        <v>0.035897830182443635</v>
      </c>
      <c r="H111">
        <f>STDEV(C111:E111)</f>
        <v>0.03396536013602408</v>
      </c>
      <c r="I111">
        <f>(B111*B4+C111*C4+D111*D4+E111*E4+F111*F4)/SUM(B4:F4)</f>
        <v>0.02696135389239247</v>
      </c>
    </row>
    <row r="112" spans="1:9" ht="12.75">
      <c r="A112" t="s">
        <v>76</v>
      </c>
      <c r="B112">
        <f>B72*10000/B62</f>
        <v>-0.034500264080581364</v>
      </c>
      <c r="C112">
        <f>C72*10000/C62</f>
        <v>-0.0012238132090804062</v>
      </c>
      <c r="D112">
        <f>D72*10000/D62</f>
        <v>-0.01311540647557931</v>
      </c>
      <c r="E112">
        <f>E72*10000/E62</f>
        <v>-0.02393966079808006</v>
      </c>
      <c r="F112">
        <f>F72*10000/F62</f>
        <v>-0.03404751006310928</v>
      </c>
      <c r="G112">
        <f>AVERAGE(C112:E112)</f>
        <v>-0.012759626827579924</v>
      </c>
      <c r="H112">
        <f>STDEV(C112:E112)</f>
        <v>0.011362102239027479</v>
      </c>
      <c r="I112">
        <f>(B112*B4+C112*C4+D112*D4+E112*E4+F112*F4)/SUM(B4:F4)</f>
        <v>-0.018743318368492284</v>
      </c>
    </row>
    <row r="113" spans="1:9" ht="12.75">
      <c r="A113" t="s">
        <v>77</v>
      </c>
      <c r="B113">
        <f>B73*10000/B62</f>
        <v>0.022567570495052675</v>
      </c>
      <c r="C113">
        <f>C73*10000/C62</f>
        <v>-0.003538874611997616</v>
      </c>
      <c r="D113">
        <f>D73*10000/D62</f>
        <v>0.016407368538161504</v>
      </c>
      <c r="E113">
        <f>E73*10000/E62</f>
        <v>0.00530834360580585</v>
      </c>
      <c r="F113">
        <f>F73*10000/F62</f>
        <v>-0.012854031823581706</v>
      </c>
      <c r="G113">
        <f>AVERAGE(C113:E113)</f>
        <v>0.006058945843989912</v>
      </c>
      <c r="H113">
        <f>STDEV(C113:E113)</f>
        <v>0.00999428370326221</v>
      </c>
      <c r="I113">
        <f>(B113*B4+C113*C4+D113*D4+E113*E4+F113*F4)/SUM(B4:F4)</f>
        <v>0.005945550922458794</v>
      </c>
    </row>
    <row r="114" spans="1:11" ht="12.75">
      <c r="A114" t="s">
        <v>78</v>
      </c>
      <c r="B114">
        <f>B74*10000/B62</f>
        <v>-0.2071187669581799</v>
      </c>
      <c r="C114">
        <f>C74*10000/C62</f>
        <v>-0.1707023552055963</v>
      </c>
      <c r="D114">
        <f>D74*10000/D62</f>
        <v>-0.19387538807875276</v>
      </c>
      <c r="E114">
        <f>E74*10000/E62</f>
        <v>-0.17551863254664382</v>
      </c>
      <c r="F114">
        <f>F74*10000/F62</f>
        <v>-0.14844883883897272</v>
      </c>
      <c r="G114">
        <f>AVERAGE(C114:E114)</f>
        <v>-0.18003212527699763</v>
      </c>
      <c r="H114">
        <f>STDEV(C114:E114)</f>
        <v>0.01222808552494278</v>
      </c>
      <c r="I114">
        <f>(B114*B4+C114*C4+D114*D4+E114*E4+F114*F4)/SUM(B4:F4)</f>
        <v>-0.1797736633115709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0.005550312176885889</v>
      </c>
      <c r="C115">
        <f>C75*10000/C62</f>
        <v>-0.0008677737209218912</v>
      </c>
      <c r="D115">
        <f>D75*10000/D62</f>
        <v>0.0002445557303394432</v>
      </c>
      <c r="E115">
        <f>E75*10000/E62</f>
        <v>0.0009560007198076544</v>
      </c>
      <c r="F115">
        <f>F75*10000/F62</f>
        <v>-0.006604178395659299</v>
      </c>
      <c r="G115">
        <f>AVERAGE(C115:E115)</f>
        <v>0.00011092757640840212</v>
      </c>
      <c r="H115">
        <f>STDEV(C115:E115)</f>
        <v>0.0009192011016675596</v>
      </c>
      <c r="I115">
        <f>(B115*B4+C115*C4+D115*D4+E115*E4+F115*F4)/SUM(B4:F4)</f>
        <v>9.950850116112176E-06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40.28318530215667</v>
      </c>
      <c r="C122">
        <f>C82*10000/C62</f>
        <v>14.39134174651132</v>
      </c>
      <c r="D122">
        <f>D82*10000/D62</f>
        <v>7.185687496025473</v>
      </c>
      <c r="E122">
        <f>E82*10000/E62</f>
        <v>-13.445925859923088</v>
      </c>
      <c r="F122">
        <f>F82*10000/F62</f>
        <v>-59.23647559495265</v>
      </c>
      <c r="G122">
        <f>AVERAGE(C122:E122)</f>
        <v>2.710367794204568</v>
      </c>
      <c r="H122">
        <f>STDEV(C122:E122)</f>
        <v>14.448173994425398</v>
      </c>
      <c r="I122">
        <f>(B122*B4+C122*C4+D122*D4+E122*E4+F122*F4)/SUM(B4:F4)</f>
        <v>-0.051873586722518246</v>
      </c>
    </row>
    <row r="123" spans="1:9" ht="12.75">
      <c r="A123" t="s">
        <v>82</v>
      </c>
      <c r="B123">
        <f>B83*10000/B62</f>
        <v>-0.6350695634113402</v>
      </c>
      <c r="C123">
        <f>C83*10000/C62</f>
        <v>-0.027540281267539237</v>
      </c>
      <c r="D123">
        <f>D83*10000/D62</f>
        <v>0.7426682865792399</v>
      </c>
      <c r="E123">
        <f>E83*10000/E62</f>
        <v>1.4780955639432014</v>
      </c>
      <c r="F123">
        <f>F83*10000/F62</f>
        <v>4.552840050312098</v>
      </c>
      <c r="G123">
        <f>AVERAGE(C123:E123)</f>
        <v>0.7310745230849673</v>
      </c>
      <c r="H123">
        <f>STDEV(C123:E123)</f>
        <v>0.752884875734555</v>
      </c>
      <c r="I123">
        <f>(B123*B4+C123*C4+D123*D4+E123*E4+F123*F4)/SUM(B4:F4)</f>
        <v>1.0397632527009564</v>
      </c>
    </row>
    <row r="124" spans="1:9" ht="12.75">
      <c r="A124" t="s">
        <v>83</v>
      </c>
      <c r="B124">
        <f>B84*10000/B62</f>
        <v>2.213753814364244</v>
      </c>
      <c r="C124">
        <f>C84*10000/C62</f>
        <v>4.543720147771837</v>
      </c>
      <c r="D124">
        <f>D84*10000/D62</f>
        <v>7.0125807580903485</v>
      </c>
      <c r="E124">
        <f>E84*10000/E62</f>
        <v>4.937738931403168</v>
      </c>
      <c r="F124">
        <f>F84*10000/F62</f>
        <v>1.3799077872915095</v>
      </c>
      <c r="G124">
        <f>AVERAGE(C124:E124)</f>
        <v>5.498013279088451</v>
      </c>
      <c r="H124">
        <f>STDEV(C124:E124)</f>
        <v>1.3263667241005408</v>
      </c>
      <c r="I124">
        <f>(B124*B4+C124*C4+D124*D4+E124*E4+F124*F4)/SUM(B4:F4)</f>
        <v>4.473959045518013</v>
      </c>
    </row>
    <row r="125" spans="1:9" ht="12.75">
      <c r="A125" t="s">
        <v>84</v>
      </c>
      <c r="B125">
        <f>B85*10000/B62</f>
        <v>0.6696750276323402</v>
      </c>
      <c r="C125">
        <f>C85*10000/C62</f>
        <v>0.008764370158617443</v>
      </c>
      <c r="D125">
        <f>D85*10000/D62</f>
        <v>0.2678995160331265</v>
      </c>
      <c r="E125">
        <f>E85*10000/E62</f>
        <v>1.0341144471844865</v>
      </c>
      <c r="F125">
        <f>F85*10000/F62</f>
        <v>-0.5152726971256739</v>
      </c>
      <c r="G125">
        <f>AVERAGE(C125:E125)</f>
        <v>0.43692611112541013</v>
      </c>
      <c r="H125">
        <f>STDEV(C125:E125)</f>
        <v>0.5331633778689296</v>
      </c>
      <c r="I125">
        <f>(B125*B4+C125*C4+D125*D4+E125*E4+F125*F4)/SUM(B4:F4)</f>
        <v>0.3443586445287646</v>
      </c>
    </row>
    <row r="126" spans="1:9" ht="12.75">
      <c r="A126" t="s">
        <v>85</v>
      </c>
      <c r="B126">
        <f>B86*10000/B62</f>
        <v>0.15665575537395604</v>
      </c>
      <c r="C126">
        <f>C86*10000/C62</f>
        <v>-0.19237392555789679</v>
      </c>
      <c r="D126">
        <f>D86*10000/D62</f>
        <v>-0.41533057302749976</v>
      </c>
      <c r="E126">
        <f>E86*10000/E62</f>
        <v>-0.010437816763924006</v>
      </c>
      <c r="F126">
        <f>F86*10000/F62</f>
        <v>1.7221329568841028</v>
      </c>
      <c r="G126">
        <f>AVERAGE(C126:E126)</f>
        <v>-0.2060474384497735</v>
      </c>
      <c r="H126">
        <f>STDEV(C126:E126)</f>
        <v>0.20279240551554703</v>
      </c>
      <c r="I126">
        <f>(B126*B4+C126*C4+D126*D4+E126*E4+F126*F4)/SUM(B4:F4)</f>
        <v>0.10260215580922316</v>
      </c>
    </row>
    <row r="127" spans="1:9" ht="12.75">
      <c r="A127" t="s">
        <v>86</v>
      </c>
      <c r="B127">
        <f>B87*10000/B62</f>
        <v>-0.42729019769126036</v>
      </c>
      <c r="C127">
        <f>C87*10000/C62</f>
        <v>0.14597246932353283</v>
      </c>
      <c r="D127">
        <f>D87*10000/D62</f>
        <v>0.33778162909059134</v>
      </c>
      <c r="E127">
        <f>E87*10000/E62</f>
        <v>-0.08008230876344319</v>
      </c>
      <c r="F127">
        <f>F87*10000/F62</f>
        <v>-0.04633470840178599</v>
      </c>
      <c r="G127">
        <f>AVERAGE(C127:E127)</f>
        <v>0.13455726321689368</v>
      </c>
      <c r="H127">
        <f>STDEV(C127:E127)</f>
        <v>0.2091657186002594</v>
      </c>
      <c r="I127">
        <f>(B127*B4+C127*C4+D127*D4+E127*E4+F127*F4)/SUM(B4:F4)</f>
        <v>0.02888353994309025</v>
      </c>
    </row>
    <row r="128" spans="1:9" ht="12.75">
      <c r="A128" t="s">
        <v>87</v>
      </c>
      <c r="B128">
        <f>B88*10000/B62</f>
        <v>0.05525254768937392</v>
      </c>
      <c r="C128">
        <f>C88*10000/C62</f>
        <v>0.02850971031367741</v>
      </c>
      <c r="D128">
        <f>D88*10000/D62</f>
        <v>0.17545270860099235</v>
      </c>
      <c r="E128">
        <f>E88*10000/E62</f>
        <v>0.1793738564059573</v>
      </c>
      <c r="F128">
        <f>F88*10000/F62</f>
        <v>-0.22373993214837362</v>
      </c>
      <c r="G128">
        <f>AVERAGE(C128:E128)</f>
        <v>0.12777875844020903</v>
      </c>
      <c r="H128">
        <f>STDEV(C128:E128)</f>
        <v>0.08599187047034057</v>
      </c>
      <c r="I128">
        <f>(B128*B4+C128*C4+D128*D4+E128*E4+F128*F4)/SUM(B4:F4)</f>
        <v>0.07057224985760666</v>
      </c>
    </row>
    <row r="129" spans="1:9" ht="12.75">
      <c r="A129" t="s">
        <v>88</v>
      </c>
      <c r="B129">
        <f>B89*10000/B62</f>
        <v>0.06976981454844457</v>
      </c>
      <c r="C129">
        <f>C89*10000/C62</f>
        <v>0.06155603060958849</v>
      </c>
      <c r="D129">
        <f>D89*10000/D62</f>
        <v>-0.030146259073081414</v>
      </c>
      <c r="E129">
        <f>E89*10000/E62</f>
        <v>0.016723949047709855</v>
      </c>
      <c r="F129">
        <f>F89*10000/F62</f>
        <v>0.07580987005790107</v>
      </c>
      <c r="G129">
        <f>AVERAGE(C129:E129)</f>
        <v>0.01604457352807231</v>
      </c>
      <c r="H129">
        <f>STDEV(C129:E129)</f>
        <v>0.045854919546146726</v>
      </c>
      <c r="I129">
        <f>(B129*B4+C129*C4+D129*D4+E129*E4+F129*F4)/SUM(B4:F4)</f>
        <v>0.03179237354194128</v>
      </c>
    </row>
    <row r="130" spans="1:9" ht="12.75">
      <c r="A130" t="s">
        <v>89</v>
      </c>
      <c r="B130">
        <f>B90*10000/B62</f>
        <v>0.05701459862861373</v>
      </c>
      <c r="C130">
        <f>C90*10000/C62</f>
        <v>0.009877407121736213</v>
      </c>
      <c r="D130">
        <f>D90*10000/D62</f>
        <v>0.038437309802035365</v>
      </c>
      <c r="E130">
        <f>E90*10000/E62</f>
        <v>-0.034946476779304715</v>
      </c>
      <c r="F130">
        <f>F90*10000/F62</f>
        <v>0.317769601014357</v>
      </c>
      <c r="G130">
        <f>AVERAGE(C130:E130)</f>
        <v>0.004456080048155622</v>
      </c>
      <c r="H130">
        <f>STDEV(C130:E130)</f>
        <v>0.03699105464410241</v>
      </c>
      <c r="I130">
        <f>(B130*B4+C130*C4+D130*D4+E130*E4+F130*F4)/SUM(B4:F4)</f>
        <v>0.053673864933068485</v>
      </c>
    </row>
    <row r="131" spans="1:9" ht="12.75">
      <c r="A131" t="s">
        <v>90</v>
      </c>
      <c r="B131">
        <f>B91*10000/B62</f>
        <v>-0.0656427203906989</v>
      </c>
      <c r="C131">
        <f>C91*10000/C62</f>
        <v>0.031024866081227623</v>
      </c>
      <c r="D131">
        <f>D91*10000/D62</f>
        <v>0.004637838746484122</v>
      </c>
      <c r="E131">
        <f>E91*10000/E62</f>
        <v>-0.014254595960652514</v>
      </c>
      <c r="F131">
        <f>F91*10000/F62</f>
        <v>-0.003934330587714775</v>
      </c>
      <c r="G131">
        <f>AVERAGE(C131:E131)</f>
        <v>0.007136036289019743</v>
      </c>
      <c r="H131">
        <f>STDEV(C131:E131)</f>
        <v>0.02274287061744107</v>
      </c>
      <c r="I131">
        <f>(B131*B4+C131*C4+D131*D4+E131*E4+F131*F4)/SUM(B4:F4)</f>
        <v>-0.004906562940753232</v>
      </c>
    </row>
    <row r="132" spans="1:9" ht="12.75">
      <c r="A132" t="s">
        <v>91</v>
      </c>
      <c r="B132">
        <f>B92*10000/B62</f>
        <v>0.025681829348739277</v>
      </c>
      <c r="C132">
        <f>C92*10000/C62</f>
        <v>-0.015524913021294747</v>
      </c>
      <c r="D132">
        <f>D92*10000/D62</f>
        <v>-0.017664559783164373</v>
      </c>
      <c r="E132">
        <f>E92*10000/E62</f>
        <v>0.02476376593136279</v>
      </c>
      <c r="F132">
        <f>F92*10000/F62</f>
        <v>-0.02869565390718583</v>
      </c>
      <c r="G132">
        <f>AVERAGE(C132:E132)</f>
        <v>-0.0028085689576987775</v>
      </c>
      <c r="H132">
        <f>STDEV(C132:E132)</f>
        <v>0.023902296134311368</v>
      </c>
      <c r="I132">
        <f>(B132*B4+C132*C4+D132*D4+E132*E4+F132*F4)/SUM(B4:F4)</f>
        <v>-0.002103558642069238</v>
      </c>
    </row>
    <row r="133" spans="1:9" ht="12.75">
      <c r="A133" t="s">
        <v>92</v>
      </c>
      <c r="B133">
        <f>B93*10000/B62</f>
        <v>0.07945304908460508</v>
      </c>
      <c r="C133">
        <f>C93*10000/C62</f>
        <v>0.08127442412560508</v>
      </c>
      <c r="D133">
        <f>D93*10000/D62</f>
        <v>0.0776023063535192</v>
      </c>
      <c r="E133">
        <f>E93*10000/E62</f>
        <v>0.0625308447236926</v>
      </c>
      <c r="F133">
        <f>F93*10000/F62</f>
        <v>0.048845613884011006</v>
      </c>
      <c r="G133">
        <f>AVERAGE(C133:E133)</f>
        <v>0.07380252506760561</v>
      </c>
      <c r="H133">
        <f>STDEV(C133:E133)</f>
        <v>0.009932733539390655</v>
      </c>
      <c r="I133">
        <f>(B133*B4+C133*C4+D133*D4+E133*E4+F133*F4)/SUM(B4:F4)</f>
        <v>0.07131114238249552</v>
      </c>
    </row>
    <row r="134" spans="1:9" ht="12.75">
      <c r="A134" t="s">
        <v>93</v>
      </c>
      <c r="B134">
        <f>B94*10000/B62</f>
        <v>-0.006957811826411912</v>
      </c>
      <c r="C134">
        <f>C94*10000/C62</f>
        <v>0.006119557278325302</v>
      </c>
      <c r="D134">
        <f>D94*10000/D62</f>
        <v>0.005978114269209323</v>
      </c>
      <c r="E134">
        <f>E94*10000/E62</f>
        <v>0.008816551643986044</v>
      </c>
      <c r="F134">
        <f>F94*10000/F62</f>
        <v>-0.012012102825268657</v>
      </c>
      <c r="G134">
        <f>AVERAGE(C134:E134)</f>
        <v>0.00697140773050689</v>
      </c>
      <c r="H134">
        <f>STDEV(C134:E134)</f>
        <v>0.0015995057290593936</v>
      </c>
      <c r="I134">
        <f>(B134*B4+C134*C4+D134*D4+E134*E4+F134*F4)/SUM(B4:F4)</f>
        <v>0.0024278920274238024</v>
      </c>
    </row>
    <row r="135" spans="1:9" ht="12.75">
      <c r="A135" t="s">
        <v>94</v>
      </c>
      <c r="B135">
        <f>B95*10000/B62</f>
        <v>0.0013317106414565158</v>
      </c>
      <c r="C135">
        <f>C95*10000/C62</f>
        <v>0.0003583029170164675</v>
      </c>
      <c r="D135">
        <f>D95*10000/D62</f>
        <v>-0.002146776632846381</v>
      </c>
      <c r="E135">
        <f>E95*10000/E62</f>
        <v>0.0012271743898506402</v>
      </c>
      <c r="F135">
        <f>F95*10000/F62</f>
        <v>-0.00044444336122139767</v>
      </c>
      <c r="G135">
        <f>AVERAGE(C135:E135)</f>
        <v>-0.0001870997753264245</v>
      </c>
      <c r="H135">
        <f>STDEV(C135:E135)</f>
        <v>0.0017518517198954727</v>
      </c>
      <c r="I135">
        <f>(B135*B4+C135*C4+D135*D4+E135*E4+F135*F4)/SUM(B4:F4)</f>
        <v>-2.783258448023482E-07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2006-02-20T12:35:51Z</cp:lastPrinted>
  <dcterms:created xsi:type="dcterms:W3CDTF">2006-02-20T12:35:51Z</dcterms:created>
  <dcterms:modified xsi:type="dcterms:W3CDTF">2006-02-21T09:45:26Z</dcterms:modified>
  <cp:category/>
  <cp:version/>
  <cp:contentType/>
  <cp:contentStatus/>
</cp:coreProperties>
</file>