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<sst xmlns="http://schemas.openxmlformats.org/spreadsheetml/2006/main" count="204" uniqueCount="98">
  <si>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08/02/2006       07:48:52</t>
  </si>
  <si>
    <t>LISSNER</t>
  </si>
  <si>
    <t>HCMQAP804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</si>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</sst>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9321026"/>
        <c:axId val="62562643"/>
      </c:lineChart>
      <c:catAx>
        <c:axId val="293210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62643"/>
        <c:crosses val="autoZero"/>
        <c:auto val="1"/>
        <c:lblOffset val="100"/>
        <c:noMultiLvlLbl val="0"/>
      </c:catAx>
      <c:valAx>
        <c:axId val="62562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32102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-0.002263</v>
      </c>
      <c r="C4" s="12">
        <v>-0.003751</v>
      </c>
      <c r="D4" s="12">
        <v>-0.003747</v>
      </c>
      <c r="E4" s="12">
        <v>-0.003749</v>
      </c>
      <c r="F4" s="24">
        <v>-0.00207</v>
      </c>
      <c r="G4" s="34">
        <v>-0.011684</v>
      </c>
    </row>
    <row r="5" spans="1:7" ht="12.75" thickBot="1">
      <c r="A5" s="44" t="s">
        <v>13</v>
      </c>
      <c r="B5" s="45">
        <v>6.221382</v>
      </c>
      <c r="C5" s="46">
        <v>4.281891</v>
      </c>
      <c r="D5" s="46">
        <v>-0.574579</v>
      </c>
      <c r="E5" s="46">
        <v>-3.138989</v>
      </c>
      <c r="F5" s="47">
        <v>-7.812562</v>
      </c>
      <c r="G5" s="48">
        <v>5.784293</v>
      </c>
    </row>
    <row r="6" spans="1:7" ht="12.75" thickTop="1">
      <c r="A6" s="6" t="s">
        <v>14</v>
      </c>
      <c r="B6" s="39">
        <v>-88.01427</v>
      </c>
      <c r="C6" s="40">
        <v>59.0957</v>
      </c>
      <c r="D6" s="40">
        <v>-12.8604</v>
      </c>
      <c r="E6" s="40">
        <v>122.7823</v>
      </c>
      <c r="F6" s="41">
        <v>-209.9491</v>
      </c>
      <c r="G6" s="42">
        <v>0.0006112262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1.15891</v>
      </c>
      <c r="C8" s="13">
        <v>0.2725325</v>
      </c>
      <c r="D8" s="13">
        <v>1.79802</v>
      </c>
      <c r="E8" s="13">
        <v>0.9970304</v>
      </c>
      <c r="F8" s="25">
        <v>-3.136914</v>
      </c>
      <c r="G8" s="35">
        <v>0.4895707</v>
      </c>
    </row>
    <row r="9" spans="1:7" ht="12">
      <c r="A9" s="20" t="s">
        <v>17</v>
      </c>
      <c r="B9" s="29">
        <v>1.005247</v>
      </c>
      <c r="C9" s="13">
        <v>-0.6740466</v>
      </c>
      <c r="D9" s="13">
        <v>-0.1905648</v>
      </c>
      <c r="E9" s="13">
        <v>0.648396</v>
      </c>
      <c r="F9" s="25">
        <v>-0.4483013</v>
      </c>
      <c r="G9" s="35">
        <v>0.03440315</v>
      </c>
    </row>
    <row r="10" spans="1:7" ht="12">
      <c r="A10" s="20" t="s">
        <v>18</v>
      </c>
      <c r="B10" s="29">
        <v>0.7899855</v>
      </c>
      <c r="C10" s="13">
        <v>0.1202217</v>
      </c>
      <c r="D10" s="13">
        <v>-0.9417877</v>
      </c>
      <c r="E10" s="13">
        <v>0.03162613</v>
      </c>
      <c r="F10" s="25">
        <v>-0.4618195</v>
      </c>
      <c r="G10" s="35">
        <v>-0.1365794</v>
      </c>
    </row>
    <row r="11" spans="1:7" ht="12">
      <c r="A11" s="21" t="s">
        <v>19</v>
      </c>
      <c r="B11" s="31">
        <v>2.915689</v>
      </c>
      <c r="C11" s="15">
        <v>1.718955</v>
      </c>
      <c r="D11" s="15">
        <v>2.042884</v>
      </c>
      <c r="E11" s="15">
        <v>1.870056</v>
      </c>
      <c r="F11" s="27">
        <v>13.99858</v>
      </c>
      <c r="G11" s="37">
        <v>3.638516</v>
      </c>
    </row>
    <row r="12" spans="1:7" ht="12">
      <c r="A12" s="20" t="s">
        <v>20</v>
      </c>
      <c r="B12" s="29">
        <v>-0.2111352</v>
      </c>
      <c r="C12" s="13">
        <v>0.03950357</v>
      </c>
      <c r="D12" s="13">
        <v>-0.2368601</v>
      </c>
      <c r="E12" s="13">
        <v>-0.007042634</v>
      </c>
      <c r="F12" s="25">
        <v>-0.5920366</v>
      </c>
      <c r="G12" s="35">
        <v>-0.1584773</v>
      </c>
    </row>
    <row r="13" spans="1:7" ht="12">
      <c r="A13" s="20" t="s">
        <v>21</v>
      </c>
      <c r="B13" s="29">
        <v>-0.01114487</v>
      </c>
      <c r="C13" s="13">
        <v>-0.1661443</v>
      </c>
      <c r="D13" s="13">
        <v>-0.01014545</v>
      </c>
      <c r="E13" s="13">
        <v>0.1611942</v>
      </c>
      <c r="F13" s="25">
        <v>0.08056181</v>
      </c>
      <c r="G13" s="35">
        <v>0.005440234</v>
      </c>
    </row>
    <row r="14" spans="1:7" ht="12">
      <c r="A14" s="20" t="s">
        <v>22</v>
      </c>
      <c r="B14" s="29">
        <v>0.1153393</v>
      </c>
      <c r="C14" s="13">
        <v>0.01053137</v>
      </c>
      <c r="D14" s="13">
        <v>-0.09968733</v>
      </c>
      <c r="E14" s="13">
        <v>0.03037537</v>
      </c>
      <c r="F14" s="25">
        <v>0.291798</v>
      </c>
      <c r="G14" s="35">
        <v>0.0413884</v>
      </c>
    </row>
    <row r="15" spans="1:7" ht="12">
      <c r="A15" s="21" t="s">
        <v>23</v>
      </c>
      <c r="B15" s="31">
        <v>-0.3829198</v>
      </c>
      <c r="C15" s="15">
        <v>-0.1958887</v>
      </c>
      <c r="D15" s="15">
        <v>-0.1434973</v>
      </c>
      <c r="E15" s="15">
        <v>-0.1609807</v>
      </c>
      <c r="F15" s="27">
        <v>-0.3077265</v>
      </c>
      <c r="G15" s="37">
        <v>-0.2169126</v>
      </c>
    </row>
    <row r="16" spans="1:7" ht="12">
      <c r="A16" s="20" t="s">
        <v>24</v>
      </c>
      <c r="B16" s="29">
        <v>-0.02286377</v>
      </c>
      <c r="C16" s="13">
        <v>-0.002268056</v>
      </c>
      <c r="D16" s="13">
        <v>0.002386955</v>
      </c>
      <c r="E16" s="13">
        <v>-0.02331731</v>
      </c>
      <c r="F16" s="25">
        <v>-0.07486742</v>
      </c>
      <c r="G16" s="35">
        <v>-0.01885053</v>
      </c>
    </row>
    <row r="17" spans="1:7" ht="12">
      <c r="A17" s="20" t="s">
        <v>25</v>
      </c>
      <c r="B17" s="29">
        <v>-0.02178167</v>
      </c>
      <c r="C17" s="13">
        <v>-0.01694072</v>
      </c>
      <c r="D17" s="13">
        <v>-0.01424965</v>
      </c>
      <c r="E17" s="13">
        <v>-0.02778437</v>
      </c>
      <c r="F17" s="25">
        <v>-0.03918871</v>
      </c>
      <c r="G17" s="35">
        <v>-0.0225614</v>
      </c>
    </row>
    <row r="18" spans="1:7" ht="12">
      <c r="A18" s="20" t="s">
        <v>26</v>
      </c>
      <c r="B18" s="29">
        <v>0.04945464</v>
      </c>
      <c r="C18" s="13">
        <v>0.004125301</v>
      </c>
      <c r="D18" s="13">
        <v>0.03650361</v>
      </c>
      <c r="E18" s="13">
        <v>0.002264412</v>
      </c>
      <c r="F18" s="25">
        <v>0.05775117</v>
      </c>
      <c r="G18" s="35">
        <v>0.02517714</v>
      </c>
    </row>
    <row r="19" spans="1:7" ht="12">
      <c r="A19" s="21" t="s">
        <v>27</v>
      </c>
      <c r="B19" s="31">
        <v>-0.2059764</v>
      </c>
      <c r="C19" s="15">
        <v>-0.1941911</v>
      </c>
      <c r="D19" s="15">
        <v>-0.2026458</v>
      </c>
      <c r="E19" s="15">
        <v>-0.1982429</v>
      </c>
      <c r="F19" s="27">
        <v>-0.1480763</v>
      </c>
      <c r="G19" s="37">
        <v>-0.1927849</v>
      </c>
    </row>
    <row r="20" spans="1:7" ht="12.75" thickBot="1">
      <c r="A20" s="44" t="s">
        <v>28</v>
      </c>
      <c r="B20" s="45">
        <v>-0.001936668</v>
      </c>
      <c r="C20" s="46">
        <v>-0.003171925</v>
      </c>
      <c r="D20" s="46">
        <v>0.00427169</v>
      </c>
      <c r="E20" s="46">
        <v>-0.0004904985</v>
      </c>
      <c r="F20" s="47">
        <v>-0.00818645</v>
      </c>
      <c r="G20" s="48">
        <v>-0.001223187</v>
      </c>
    </row>
    <row r="21" spans="1:7" ht="12.75" thickTop="1">
      <c r="A21" s="6" t="s">
        <v>29</v>
      </c>
      <c r="B21" s="39">
        <v>-71.95239</v>
      </c>
      <c r="C21" s="40">
        <v>14.06777</v>
      </c>
      <c r="D21" s="40">
        <v>3.769683</v>
      </c>
      <c r="E21" s="40">
        <v>34.0585</v>
      </c>
      <c r="F21" s="41">
        <v>-15.28378</v>
      </c>
      <c r="G21" s="43">
        <v>0.006681291</v>
      </c>
    </row>
    <row r="22" spans="1:7" ht="12">
      <c r="A22" s="20" t="s">
        <v>30</v>
      </c>
      <c r="B22" s="29">
        <v>124.4341</v>
      </c>
      <c r="C22" s="13">
        <v>85.63991</v>
      </c>
      <c r="D22" s="13">
        <v>-11.49158</v>
      </c>
      <c r="E22" s="13">
        <v>-62.7806</v>
      </c>
      <c r="F22" s="25">
        <v>-156.264</v>
      </c>
      <c r="G22" s="36">
        <v>0</v>
      </c>
    </row>
    <row r="23" spans="1:7" ht="12">
      <c r="A23" s="20" t="s">
        <v>31</v>
      </c>
      <c r="B23" s="29">
        <v>1.067458</v>
      </c>
      <c r="C23" s="13">
        <v>-2.170221</v>
      </c>
      <c r="D23" s="13">
        <v>-1.082798</v>
      </c>
      <c r="E23" s="13">
        <v>-1.253106</v>
      </c>
      <c r="F23" s="25">
        <v>7.11645</v>
      </c>
      <c r="G23" s="35">
        <v>0.01612796</v>
      </c>
    </row>
    <row r="24" spans="1:7" ht="12">
      <c r="A24" s="20" t="s">
        <v>32</v>
      </c>
      <c r="B24" s="29">
        <v>-2.579555</v>
      </c>
      <c r="C24" s="13">
        <v>-1.586883</v>
      </c>
      <c r="D24" s="13">
        <v>-0.2295568</v>
      </c>
      <c r="E24" s="13">
        <v>2.872083</v>
      </c>
      <c r="F24" s="25">
        <v>3.170458</v>
      </c>
      <c r="G24" s="35">
        <v>0.3004498</v>
      </c>
    </row>
    <row r="25" spans="1:7" ht="12">
      <c r="A25" s="20" t="s">
        <v>33</v>
      </c>
      <c r="B25" s="29">
        <v>0.07623635</v>
      </c>
      <c r="C25" s="13">
        <v>-0.1276763</v>
      </c>
      <c r="D25" s="13">
        <v>-0.508468</v>
      </c>
      <c r="E25" s="13">
        <v>-0.6875535</v>
      </c>
      <c r="F25" s="25">
        <v>-0.9580919</v>
      </c>
      <c r="G25" s="35">
        <v>-0.4346994</v>
      </c>
    </row>
    <row r="26" spans="1:7" ht="12">
      <c r="A26" s="21" t="s">
        <v>34</v>
      </c>
      <c r="B26" s="31">
        <v>0.9239734</v>
      </c>
      <c r="C26" s="15">
        <v>0.2026394</v>
      </c>
      <c r="D26" s="15">
        <v>0.06264051</v>
      </c>
      <c r="E26" s="15">
        <v>-0.04548642</v>
      </c>
      <c r="F26" s="27">
        <v>1.287464</v>
      </c>
      <c r="G26" s="37">
        <v>0.3581018</v>
      </c>
    </row>
    <row r="27" spans="1:7" ht="12">
      <c r="A27" s="20" t="s">
        <v>35</v>
      </c>
      <c r="B27" s="29">
        <v>0.2800208</v>
      </c>
      <c r="C27" s="13">
        <v>0.1032395</v>
      </c>
      <c r="D27" s="13">
        <v>0.3601281</v>
      </c>
      <c r="E27" s="13">
        <v>0.1130292</v>
      </c>
      <c r="F27" s="25">
        <v>0.105044</v>
      </c>
      <c r="G27" s="35">
        <v>0.1933044</v>
      </c>
    </row>
    <row r="28" spans="1:7" ht="12">
      <c r="A28" s="20" t="s">
        <v>36</v>
      </c>
      <c r="B28" s="29">
        <v>-0.04731175</v>
      </c>
      <c r="C28" s="13">
        <v>-0.3168308</v>
      </c>
      <c r="D28" s="13">
        <v>0.08430476</v>
      </c>
      <c r="E28" s="13">
        <v>0.3646901</v>
      </c>
      <c r="F28" s="25">
        <v>-0.04098978</v>
      </c>
      <c r="G28" s="35">
        <v>0.0194504</v>
      </c>
    </row>
    <row r="29" spans="1:7" ht="12">
      <c r="A29" s="20" t="s">
        <v>37</v>
      </c>
      <c r="B29" s="29">
        <v>-0.05744607</v>
      </c>
      <c r="C29" s="13">
        <v>-0.06451716</v>
      </c>
      <c r="D29" s="13">
        <v>-0.0449106</v>
      </c>
      <c r="E29" s="13">
        <v>-0.04336385</v>
      </c>
      <c r="F29" s="25">
        <v>0.006354231</v>
      </c>
      <c r="G29" s="35">
        <v>-0.04426913</v>
      </c>
    </row>
    <row r="30" spans="1:7" ht="12">
      <c r="A30" s="21" t="s">
        <v>38</v>
      </c>
      <c r="B30" s="31">
        <v>0.06035423</v>
      </c>
      <c r="C30" s="15">
        <v>0.02807397</v>
      </c>
      <c r="D30" s="15">
        <v>-0.03801266</v>
      </c>
      <c r="E30" s="15">
        <v>-0.0116016</v>
      </c>
      <c r="F30" s="27">
        <v>0.2461865</v>
      </c>
      <c r="G30" s="37">
        <v>0.03630443</v>
      </c>
    </row>
    <row r="31" spans="1:7" ht="12">
      <c r="A31" s="20" t="s">
        <v>39</v>
      </c>
      <c r="B31" s="29">
        <v>-0.03028059</v>
      </c>
      <c r="C31" s="13">
        <v>-0.01502913</v>
      </c>
      <c r="D31" s="13">
        <v>0.01317983</v>
      </c>
      <c r="E31" s="13">
        <v>0.02562655</v>
      </c>
      <c r="F31" s="25">
        <v>0.06762228</v>
      </c>
      <c r="G31" s="35">
        <v>0.01030524</v>
      </c>
    </row>
    <row r="32" spans="1:7" ht="12">
      <c r="A32" s="20" t="s">
        <v>40</v>
      </c>
      <c r="B32" s="29">
        <v>0.02738049</v>
      </c>
      <c r="C32" s="13">
        <v>-0.01397392</v>
      </c>
      <c r="D32" s="13">
        <v>0.03711853</v>
      </c>
      <c r="E32" s="13">
        <v>0.04109958</v>
      </c>
      <c r="F32" s="25">
        <v>-0.03651075</v>
      </c>
      <c r="G32" s="35">
        <v>0.01458153</v>
      </c>
    </row>
    <row r="33" spans="1:7" ht="12">
      <c r="A33" s="20" t="s">
        <v>41</v>
      </c>
      <c r="B33" s="29">
        <v>0.09690758</v>
      </c>
      <c r="C33" s="13">
        <v>0.06946369</v>
      </c>
      <c r="D33" s="13">
        <v>0.08174422</v>
      </c>
      <c r="E33" s="13">
        <v>0.07390686</v>
      </c>
      <c r="F33" s="25">
        <v>0.06068596</v>
      </c>
      <c r="G33" s="35">
        <v>0.07630596</v>
      </c>
    </row>
    <row r="34" spans="1:7" ht="12">
      <c r="A34" s="21" t="s">
        <v>42</v>
      </c>
      <c r="B34" s="31">
        <v>-0.01245571</v>
      </c>
      <c r="C34" s="15">
        <v>-0.007290947</v>
      </c>
      <c r="D34" s="15">
        <v>-0.001394152</v>
      </c>
      <c r="E34" s="15">
        <v>0.01166512</v>
      </c>
      <c r="F34" s="27">
        <v>-0.009152176</v>
      </c>
      <c r="G34" s="37">
        <v>-0.002300713</v>
      </c>
    </row>
    <row r="35" spans="1:7" ht="12.75" thickBot="1">
      <c r="A35" s="22" t="s">
        <v>43</v>
      </c>
      <c r="B35" s="32">
        <v>-0.003779955</v>
      </c>
      <c r="C35" s="16">
        <v>-0.004612516</v>
      </c>
      <c r="D35" s="16">
        <v>-0.005107758</v>
      </c>
      <c r="E35" s="16">
        <v>-0.00060192</v>
      </c>
      <c r="F35" s="28">
        <v>0.008735824</v>
      </c>
      <c r="G35" s="38">
        <v>-0.001872094</v>
      </c>
    </row>
    <row r="36" spans="1:7" ht="12">
      <c r="A36" s="4" t="s">
        <v>44</v>
      </c>
      <c r="B36" s="3">
        <v>20.66956</v>
      </c>
      <c r="C36" s="3">
        <v>20.66345</v>
      </c>
      <c r="D36" s="3">
        <v>20.66956</v>
      </c>
      <c r="E36" s="3">
        <v>20.6665</v>
      </c>
      <c r="F36" s="3">
        <v>20.66956</v>
      </c>
      <c r="G36" s="3"/>
    </row>
    <row r="37" spans="1:6" ht="12">
      <c r="A37" s="4" t="s">
        <v>45</v>
      </c>
      <c r="B37" s="2">
        <v>0.1571655</v>
      </c>
      <c r="C37" s="2">
        <v>0.09460449</v>
      </c>
      <c r="D37" s="2">
        <v>0.05544027</v>
      </c>
      <c r="E37" s="2">
        <v>0.01475016</v>
      </c>
      <c r="F37" s="2">
        <v>0.006612142</v>
      </c>
    </row>
    <row r="38" spans="1:7" ht="12">
      <c r="A38" s="4" t="s">
        <v>53</v>
      </c>
      <c r="B38" s="2">
        <v>0.0001511229</v>
      </c>
      <c r="C38" s="2">
        <v>-0.0001006601</v>
      </c>
      <c r="D38" s="2">
        <v>2.187002E-05</v>
      </c>
      <c r="E38" s="2">
        <v>-0.0002083582</v>
      </c>
      <c r="F38" s="2">
        <v>0.0003564204</v>
      </c>
      <c r="G38" s="2">
        <v>0.0002210776</v>
      </c>
    </row>
    <row r="39" spans="1:7" ht="12.75" thickBot="1">
      <c r="A39" s="4" t="s">
        <v>54</v>
      </c>
      <c r="B39" s="2">
        <v>0.0001204386</v>
      </c>
      <c r="C39" s="2">
        <v>-2.305316E-05</v>
      </c>
      <c r="D39" s="2">
        <v>0</v>
      </c>
      <c r="E39" s="2">
        <v>-5.920754E-05</v>
      </c>
      <c r="F39" s="2">
        <v>3.155199E-05</v>
      </c>
      <c r="G39" s="2">
        <v>0.0007454596</v>
      </c>
    </row>
    <row r="40" spans="2:7" ht="12.75" thickBot="1">
      <c r="B40" s="7" t="s">
        <v>46</v>
      </c>
      <c r="C40" s="18">
        <v>-0.003749</v>
      </c>
      <c r="D40" s="17" t="s">
        <v>47</v>
      </c>
      <c r="E40" s="18">
        <v>3.116547</v>
      </c>
      <c r="F40" s="17" t="s">
        <v>48</v>
      </c>
      <c r="G40" s="8">
        <v>54.952449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0.002263</v>
      </c>
      <c r="C4">
        <v>0.003751</v>
      </c>
      <c r="D4">
        <v>0.003747</v>
      </c>
      <c r="E4">
        <v>0.003749</v>
      </c>
      <c r="F4">
        <v>0.00207</v>
      </c>
      <c r="G4">
        <v>0.011684</v>
      </c>
    </row>
    <row r="5" spans="1:7" ht="12.75">
      <c r="A5" t="s">
        <v>13</v>
      </c>
      <c r="B5">
        <v>6.221382</v>
      </c>
      <c r="C5">
        <v>4.281891</v>
      </c>
      <c r="D5">
        <v>-0.574579</v>
      </c>
      <c r="E5">
        <v>-3.138989</v>
      </c>
      <c r="F5">
        <v>-7.812562</v>
      </c>
      <c r="G5">
        <v>5.784293</v>
      </c>
    </row>
    <row r="6" spans="1:7" ht="12.75">
      <c r="A6" t="s">
        <v>14</v>
      </c>
      <c r="B6" s="49">
        <v>-88.01427</v>
      </c>
      <c r="C6" s="49">
        <v>59.0957</v>
      </c>
      <c r="D6" s="49">
        <v>-12.8604</v>
      </c>
      <c r="E6" s="49">
        <v>122.7823</v>
      </c>
      <c r="F6" s="49">
        <v>-209.9491</v>
      </c>
      <c r="G6" s="49">
        <v>0.0006112262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1.15891</v>
      </c>
      <c r="C8" s="49">
        <v>0.2725325</v>
      </c>
      <c r="D8" s="49">
        <v>1.79802</v>
      </c>
      <c r="E8" s="49">
        <v>0.9970304</v>
      </c>
      <c r="F8" s="49">
        <v>-3.136914</v>
      </c>
      <c r="G8" s="49">
        <v>0.4895707</v>
      </c>
    </row>
    <row r="9" spans="1:7" ht="12.75">
      <c r="A9" t="s">
        <v>17</v>
      </c>
      <c r="B9" s="49">
        <v>1.005247</v>
      </c>
      <c r="C9" s="49">
        <v>-0.6740466</v>
      </c>
      <c r="D9" s="49">
        <v>-0.1905648</v>
      </c>
      <c r="E9" s="49">
        <v>0.648396</v>
      </c>
      <c r="F9" s="49">
        <v>-0.4483013</v>
      </c>
      <c r="G9" s="49">
        <v>0.03440315</v>
      </c>
    </row>
    <row r="10" spans="1:7" ht="12.75">
      <c r="A10" t="s">
        <v>18</v>
      </c>
      <c r="B10" s="49">
        <v>0.7899855</v>
      </c>
      <c r="C10" s="49">
        <v>0.1202217</v>
      </c>
      <c r="D10" s="49">
        <v>-0.9417877</v>
      </c>
      <c r="E10" s="49">
        <v>0.03162613</v>
      </c>
      <c r="F10" s="49">
        <v>-0.4618195</v>
      </c>
      <c r="G10" s="49">
        <v>-0.1365794</v>
      </c>
    </row>
    <row r="11" spans="1:7" ht="12.75">
      <c r="A11" t="s">
        <v>19</v>
      </c>
      <c r="B11" s="49">
        <v>2.915689</v>
      </c>
      <c r="C11" s="49">
        <v>1.718955</v>
      </c>
      <c r="D11" s="49">
        <v>2.042884</v>
      </c>
      <c r="E11" s="49">
        <v>1.870056</v>
      </c>
      <c r="F11" s="49">
        <v>13.99858</v>
      </c>
      <c r="G11" s="49">
        <v>3.638516</v>
      </c>
    </row>
    <row r="12" spans="1:7" ht="12.75">
      <c r="A12" t="s">
        <v>20</v>
      </c>
      <c r="B12" s="49">
        <v>-0.2111352</v>
      </c>
      <c r="C12" s="49">
        <v>0.03950357</v>
      </c>
      <c r="D12" s="49">
        <v>-0.2368601</v>
      </c>
      <c r="E12" s="49">
        <v>-0.007042634</v>
      </c>
      <c r="F12" s="49">
        <v>-0.5920366</v>
      </c>
      <c r="G12" s="49">
        <v>-0.1584773</v>
      </c>
    </row>
    <row r="13" spans="1:7" ht="12.75">
      <c r="A13" t="s">
        <v>21</v>
      </c>
      <c r="B13" s="49">
        <v>-0.01114487</v>
      </c>
      <c r="C13" s="49">
        <v>-0.1661443</v>
      </c>
      <c r="D13" s="49">
        <v>-0.01014545</v>
      </c>
      <c r="E13" s="49">
        <v>0.1611942</v>
      </c>
      <c r="F13" s="49">
        <v>0.08056181</v>
      </c>
      <c r="G13" s="49">
        <v>0.005440234</v>
      </c>
    </row>
    <row r="14" spans="1:7" ht="12.75">
      <c r="A14" t="s">
        <v>22</v>
      </c>
      <c r="B14" s="49">
        <v>0.1153393</v>
      </c>
      <c r="C14" s="49">
        <v>0.01053137</v>
      </c>
      <c r="D14" s="49">
        <v>-0.09968733</v>
      </c>
      <c r="E14" s="49">
        <v>0.03037537</v>
      </c>
      <c r="F14" s="49">
        <v>0.291798</v>
      </c>
      <c r="G14" s="49">
        <v>0.0413884</v>
      </c>
    </row>
    <row r="15" spans="1:7" ht="12.75">
      <c r="A15" t="s">
        <v>23</v>
      </c>
      <c r="B15" s="49">
        <v>-0.3829198</v>
      </c>
      <c r="C15" s="49">
        <v>-0.1958887</v>
      </c>
      <c r="D15" s="49">
        <v>-0.1434973</v>
      </c>
      <c r="E15" s="49">
        <v>-0.1609807</v>
      </c>
      <c r="F15" s="49">
        <v>-0.3077265</v>
      </c>
      <c r="G15" s="49">
        <v>-0.2169126</v>
      </c>
    </row>
    <row r="16" spans="1:7" ht="12.75">
      <c r="A16" t="s">
        <v>24</v>
      </c>
      <c r="B16" s="49">
        <v>-0.02286377</v>
      </c>
      <c r="C16" s="49">
        <v>-0.002268056</v>
      </c>
      <c r="D16" s="49">
        <v>0.002386955</v>
      </c>
      <c r="E16" s="49">
        <v>-0.02331731</v>
      </c>
      <c r="F16" s="49">
        <v>-0.07486742</v>
      </c>
      <c r="G16" s="49">
        <v>-0.01885053</v>
      </c>
    </row>
    <row r="17" spans="1:7" ht="12.75">
      <c r="A17" t="s">
        <v>25</v>
      </c>
      <c r="B17" s="49">
        <v>-0.02178167</v>
      </c>
      <c r="C17" s="49">
        <v>-0.01694072</v>
      </c>
      <c r="D17" s="49">
        <v>-0.01424965</v>
      </c>
      <c r="E17" s="49">
        <v>-0.02778437</v>
      </c>
      <c r="F17" s="49">
        <v>-0.03918871</v>
      </c>
      <c r="G17" s="49">
        <v>-0.0225614</v>
      </c>
    </row>
    <row r="18" spans="1:7" ht="12.75">
      <c r="A18" t="s">
        <v>26</v>
      </c>
      <c r="B18" s="49">
        <v>0.04945464</v>
      </c>
      <c r="C18" s="49">
        <v>0.004125301</v>
      </c>
      <c r="D18" s="49">
        <v>0.03650361</v>
      </c>
      <c r="E18" s="49">
        <v>0.002264412</v>
      </c>
      <c r="F18" s="49">
        <v>0.05775117</v>
      </c>
      <c r="G18" s="49">
        <v>0.02517714</v>
      </c>
    </row>
    <row r="19" spans="1:7" ht="12.75">
      <c r="A19" t="s">
        <v>27</v>
      </c>
      <c r="B19" s="49">
        <v>-0.2059764</v>
      </c>
      <c r="C19" s="49">
        <v>-0.1941911</v>
      </c>
      <c r="D19" s="49">
        <v>-0.2026458</v>
      </c>
      <c r="E19" s="49">
        <v>-0.1982429</v>
      </c>
      <c r="F19" s="49">
        <v>-0.1480763</v>
      </c>
      <c r="G19" s="49">
        <v>-0.1927849</v>
      </c>
    </row>
    <row r="20" spans="1:7" ht="12.75">
      <c r="A20" t="s">
        <v>28</v>
      </c>
      <c r="B20" s="49">
        <v>-0.001936668</v>
      </c>
      <c r="C20" s="49">
        <v>-0.003171925</v>
      </c>
      <c r="D20" s="49">
        <v>0.00427169</v>
      </c>
      <c r="E20" s="49">
        <v>-0.0004904985</v>
      </c>
      <c r="F20" s="49">
        <v>-0.00818645</v>
      </c>
      <c r="G20" s="49">
        <v>-0.001223187</v>
      </c>
    </row>
    <row r="21" spans="1:7" ht="12.75">
      <c r="A21" t="s">
        <v>29</v>
      </c>
      <c r="B21" s="49">
        <v>-71.95239</v>
      </c>
      <c r="C21" s="49">
        <v>14.06777</v>
      </c>
      <c r="D21" s="49">
        <v>3.769683</v>
      </c>
      <c r="E21" s="49">
        <v>34.0585</v>
      </c>
      <c r="F21" s="49">
        <v>-15.28378</v>
      </c>
      <c r="G21" s="49">
        <v>0.006681291</v>
      </c>
    </row>
    <row r="22" spans="1:7" ht="12.75">
      <c r="A22" t="s">
        <v>30</v>
      </c>
      <c r="B22" s="49">
        <v>124.4341</v>
      </c>
      <c r="C22" s="49">
        <v>85.63991</v>
      </c>
      <c r="D22" s="49">
        <v>-11.49158</v>
      </c>
      <c r="E22" s="49">
        <v>-62.7806</v>
      </c>
      <c r="F22" s="49">
        <v>-156.264</v>
      </c>
      <c r="G22" s="49">
        <v>0</v>
      </c>
    </row>
    <row r="23" spans="1:7" ht="12.75">
      <c r="A23" t="s">
        <v>31</v>
      </c>
      <c r="B23" s="49">
        <v>1.067458</v>
      </c>
      <c r="C23" s="49">
        <v>-2.170221</v>
      </c>
      <c r="D23" s="49">
        <v>-1.082798</v>
      </c>
      <c r="E23" s="49">
        <v>-1.253106</v>
      </c>
      <c r="F23" s="49">
        <v>7.11645</v>
      </c>
      <c r="G23" s="49">
        <v>0.01612796</v>
      </c>
    </row>
    <row r="24" spans="1:7" ht="12.75">
      <c r="A24" t="s">
        <v>32</v>
      </c>
      <c r="B24" s="49">
        <v>-2.579555</v>
      </c>
      <c r="C24" s="49">
        <v>-1.586883</v>
      </c>
      <c r="D24" s="49">
        <v>-0.2295568</v>
      </c>
      <c r="E24" s="49">
        <v>2.872083</v>
      </c>
      <c r="F24" s="49">
        <v>3.170458</v>
      </c>
      <c r="G24" s="49">
        <v>0.3004498</v>
      </c>
    </row>
    <row r="25" spans="1:7" ht="12.75">
      <c r="A25" t="s">
        <v>33</v>
      </c>
      <c r="B25" s="49">
        <v>0.07623635</v>
      </c>
      <c r="C25" s="49">
        <v>-0.1276763</v>
      </c>
      <c r="D25" s="49">
        <v>-0.508468</v>
      </c>
      <c r="E25" s="49">
        <v>-0.6875535</v>
      </c>
      <c r="F25" s="49">
        <v>-0.9580919</v>
      </c>
      <c r="G25" s="49">
        <v>-0.4346994</v>
      </c>
    </row>
    <row r="26" spans="1:7" ht="12.75">
      <c r="A26" t="s">
        <v>34</v>
      </c>
      <c r="B26" s="49">
        <v>0.9239734</v>
      </c>
      <c r="C26" s="49">
        <v>0.2026394</v>
      </c>
      <c r="D26" s="49">
        <v>0.06264051</v>
      </c>
      <c r="E26" s="49">
        <v>-0.04548642</v>
      </c>
      <c r="F26" s="49">
        <v>1.287464</v>
      </c>
      <c r="G26" s="49">
        <v>0.3581018</v>
      </c>
    </row>
    <row r="27" spans="1:7" ht="12.75">
      <c r="A27" t="s">
        <v>35</v>
      </c>
      <c r="B27" s="49">
        <v>0.2800208</v>
      </c>
      <c r="C27" s="49">
        <v>0.1032395</v>
      </c>
      <c r="D27" s="49">
        <v>0.3601281</v>
      </c>
      <c r="E27" s="49">
        <v>0.1130292</v>
      </c>
      <c r="F27" s="49">
        <v>0.105044</v>
      </c>
      <c r="G27" s="49">
        <v>0.1933044</v>
      </c>
    </row>
    <row r="28" spans="1:7" ht="12.75">
      <c r="A28" t="s">
        <v>36</v>
      </c>
      <c r="B28" s="49">
        <v>-0.04731175</v>
      </c>
      <c r="C28" s="49">
        <v>-0.3168308</v>
      </c>
      <c r="D28" s="49">
        <v>0.08430476</v>
      </c>
      <c r="E28" s="49">
        <v>0.3646901</v>
      </c>
      <c r="F28" s="49">
        <v>-0.04098978</v>
      </c>
      <c r="G28" s="49">
        <v>0.0194504</v>
      </c>
    </row>
    <row r="29" spans="1:7" ht="12.75">
      <c r="A29" t="s">
        <v>37</v>
      </c>
      <c r="B29" s="49">
        <v>-0.05744607</v>
      </c>
      <c r="C29" s="49">
        <v>-0.06451716</v>
      </c>
      <c r="D29" s="49">
        <v>-0.0449106</v>
      </c>
      <c r="E29" s="49">
        <v>-0.04336385</v>
      </c>
      <c r="F29" s="49">
        <v>0.006354231</v>
      </c>
      <c r="G29" s="49">
        <v>-0.04426913</v>
      </c>
    </row>
    <row r="30" spans="1:7" ht="12.75">
      <c r="A30" t="s">
        <v>38</v>
      </c>
      <c r="B30" s="49">
        <v>0.06035423</v>
      </c>
      <c r="C30" s="49">
        <v>0.02807397</v>
      </c>
      <c r="D30" s="49">
        <v>-0.03801266</v>
      </c>
      <c r="E30" s="49">
        <v>-0.0116016</v>
      </c>
      <c r="F30" s="49">
        <v>0.2461865</v>
      </c>
      <c r="G30" s="49">
        <v>0.03630443</v>
      </c>
    </row>
    <row r="31" spans="1:7" ht="12.75">
      <c r="A31" t="s">
        <v>39</v>
      </c>
      <c r="B31" s="49">
        <v>-0.03028059</v>
      </c>
      <c r="C31" s="49">
        <v>-0.01502913</v>
      </c>
      <c r="D31" s="49">
        <v>0.01317983</v>
      </c>
      <c r="E31" s="49">
        <v>0.02562655</v>
      </c>
      <c r="F31" s="49">
        <v>0.06762228</v>
      </c>
      <c r="G31" s="49">
        <v>0.01030524</v>
      </c>
    </row>
    <row r="32" spans="1:7" ht="12.75">
      <c r="A32" t="s">
        <v>40</v>
      </c>
      <c r="B32" s="49">
        <v>0.02738049</v>
      </c>
      <c r="C32" s="49">
        <v>-0.01397392</v>
      </c>
      <c r="D32" s="49">
        <v>0.03711853</v>
      </c>
      <c r="E32" s="49">
        <v>0.04109958</v>
      </c>
      <c r="F32" s="49">
        <v>-0.03651075</v>
      </c>
      <c r="G32" s="49">
        <v>0.01458153</v>
      </c>
    </row>
    <row r="33" spans="1:7" ht="12.75">
      <c r="A33" t="s">
        <v>41</v>
      </c>
      <c r="B33" s="49">
        <v>0.09690758</v>
      </c>
      <c r="C33" s="49">
        <v>0.06946369</v>
      </c>
      <c r="D33" s="49">
        <v>0.08174422</v>
      </c>
      <c r="E33" s="49">
        <v>0.07390686</v>
      </c>
      <c r="F33" s="49">
        <v>0.06068596</v>
      </c>
      <c r="G33" s="49">
        <v>0.07630596</v>
      </c>
    </row>
    <row r="34" spans="1:7" ht="12.75">
      <c r="A34" t="s">
        <v>42</v>
      </c>
      <c r="B34" s="49">
        <v>-0.01245571</v>
      </c>
      <c r="C34" s="49">
        <v>-0.007290947</v>
      </c>
      <c r="D34" s="49">
        <v>-0.001394152</v>
      </c>
      <c r="E34" s="49">
        <v>0.01166512</v>
      </c>
      <c r="F34" s="49">
        <v>-0.009152176</v>
      </c>
      <c r="G34" s="49">
        <v>-0.002300713</v>
      </c>
    </row>
    <row r="35" spans="1:7" ht="12.75">
      <c r="A35" t="s">
        <v>43</v>
      </c>
      <c r="B35" s="49">
        <v>-0.003779955</v>
      </c>
      <c r="C35" s="49">
        <v>-0.004612516</v>
      </c>
      <c r="D35" s="49">
        <v>-0.005107758</v>
      </c>
      <c r="E35" s="49">
        <v>-0.00060192</v>
      </c>
      <c r="F35" s="49">
        <v>0.008735824</v>
      </c>
      <c r="G35" s="49">
        <v>-0.001872094</v>
      </c>
    </row>
    <row r="36" spans="1:6" ht="12.75">
      <c r="A36" t="s">
        <v>44</v>
      </c>
      <c r="B36" s="49">
        <v>20.66956</v>
      </c>
      <c r="C36" s="49">
        <v>20.66345</v>
      </c>
      <c r="D36" s="49">
        <v>20.66956</v>
      </c>
      <c r="E36" s="49">
        <v>20.6665</v>
      </c>
      <c r="F36" s="49">
        <v>20.66956</v>
      </c>
    </row>
    <row r="37" spans="1:6" ht="12.75">
      <c r="A37" t="s">
        <v>45</v>
      </c>
      <c r="B37" s="49">
        <v>0.1571655</v>
      </c>
      <c r="C37" s="49">
        <v>0.09460449</v>
      </c>
      <c r="D37" s="49">
        <v>0.05544027</v>
      </c>
      <c r="E37" s="49">
        <v>0.01475016</v>
      </c>
      <c r="F37" s="49">
        <v>0.006612142</v>
      </c>
    </row>
    <row r="38" spans="1:7" ht="12.75">
      <c r="A38" t="s">
        <v>55</v>
      </c>
      <c r="B38" s="49">
        <v>0.0001511229</v>
      </c>
      <c r="C38" s="49">
        <v>-0.0001006601</v>
      </c>
      <c r="D38" s="49">
        <v>2.187002E-05</v>
      </c>
      <c r="E38" s="49">
        <v>-0.0002083582</v>
      </c>
      <c r="F38" s="49">
        <v>0.0003564204</v>
      </c>
      <c r="G38" s="49">
        <v>0.0002210776</v>
      </c>
    </row>
    <row r="39" spans="1:7" ht="12.75">
      <c r="A39" t="s">
        <v>56</v>
      </c>
      <c r="B39" s="49">
        <v>0.0001204386</v>
      </c>
      <c r="C39" s="49">
        <v>-2.305316E-05</v>
      </c>
      <c r="D39" s="49">
        <v>0</v>
      </c>
      <c r="E39" s="49">
        <v>-5.920754E-05</v>
      </c>
      <c r="F39" s="49">
        <v>3.155199E-05</v>
      </c>
      <c r="G39" s="49">
        <v>0.0007454596</v>
      </c>
    </row>
    <row r="40" spans="2:7" ht="12.75">
      <c r="B40" t="s">
        <v>46</v>
      </c>
      <c r="C40">
        <v>-0.003749</v>
      </c>
      <c r="D40" t="s">
        <v>47</v>
      </c>
      <c r="E40">
        <v>3.116547</v>
      </c>
      <c r="F40" t="s">
        <v>48</v>
      </c>
      <c r="G40">
        <v>54.952449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0.0001511229256117967</v>
      </c>
      <c r="C50">
        <f>-0.017/(C7*C7+C22*C22)*(C21*C22+C6*C7)</f>
        <v>-0.00010066011702618978</v>
      </c>
      <c r="D50">
        <f>-0.017/(D7*D7+D22*D22)*(D21*D22+D6*D7)</f>
        <v>2.1870015453583284E-05</v>
      </c>
      <c r="E50">
        <f>-0.017/(E7*E7+E22*E22)*(E21*E22+E6*E7)</f>
        <v>-0.0002083582015409925</v>
      </c>
      <c r="F50">
        <f>-0.017/(F7*F7+F22*F22)*(F21*F22+F6*F7)</f>
        <v>0.0003564204259187149</v>
      </c>
      <c r="G50">
        <f>(B50*B$4+C50*C$4+D50*D$4+E50*E$4+F50*F$4)/SUM(B$4:F$4)</f>
        <v>1.9367225118056995E-07</v>
      </c>
    </row>
    <row r="51" spans="1:7" ht="12.75">
      <c r="A51" t="s">
        <v>59</v>
      </c>
      <c r="B51">
        <f>-0.017/(B7*B7+B22*B22)*(B21*B7-B6*B22)</f>
        <v>0.00012043857847621291</v>
      </c>
      <c r="C51">
        <f>-0.017/(C7*C7+C22*C22)*(C21*C7-C6*C22)</f>
        <v>-2.305315666372876E-05</v>
      </c>
      <c r="D51">
        <f>-0.017/(D7*D7+D22*D22)*(D21*D7-D6*D22)</f>
        <v>-6.383328996781392E-06</v>
      </c>
      <c r="E51">
        <f>-0.017/(E7*E7+E22*E22)*(E21*E7-E6*E22)</f>
        <v>-5.920753529076645E-05</v>
      </c>
      <c r="F51">
        <f>-0.017/(F7*F7+F22*F22)*(F21*F7-F6*F22)</f>
        <v>3.155199414357621E-05</v>
      </c>
      <c r="G51">
        <f>(B51*B$4+C51*C$4+D51*D$4+E51*E$4+F51*F$4)/SUM(B$4:F$4)</f>
        <v>3.533605113737276E-07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10000.005479381838</v>
      </c>
      <c r="C62">
        <f>C7+(2/0.017)*(C8*C50-C23*C51)</f>
        <v>9999.990886635524</v>
      </c>
      <c r="D62">
        <f>D7+(2/0.017)*(D8*D50-D23*D51)</f>
        <v>10000.00381304345</v>
      </c>
      <c r="E62">
        <f>E7+(2/0.017)*(E8*E50-E23*E51)</f>
        <v>9999.966831437794</v>
      </c>
      <c r="F62">
        <f>F7+(2/0.017)*(F8*F50-F23*F51)</f>
        <v>9999.842047245567</v>
      </c>
    </row>
    <row r="63" spans="1:6" ht="12.75">
      <c r="A63" t="s">
        <v>67</v>
      </c>
      <c r="B63">
        <f>B8+(3/0.017)*(B9*B50-B24*B51)</f>
        <v>1.240544200865357</v>
      </c>
      <c r="C63">
        <f>C8+(3/0.017)*(C9*C50-C24*C51)</f>
        <v>0.2780501965701937</v>
      </c>
      <c r="D63">
        <f>D8+(3/0.017)*(D9*D50-D24*D51)</f>
        <v>1.7970259426413957</v>
      </c>
      <c r="E63">
        <f>E8+(3/0.017)*(E9*E50-E24*E51)</f>
        <v>1.0031981054942594</v>
      </c>
      <c r="F63">
        <f>F8+(3/0.017)*(F9*F50-F24*F51)</f>
        <v>-3.1827642375060647</v>
      </c>
    </row>
    <row r="64" spans="1:6" ht="12.75">
      <c r="A64" t="s">
        <v>68</v>
      </c>
      <c r="B64">
        <f>B9+(4/0.017)*(B10*B50-B25*B51)</f>
        <v>1.0311771464302784</v>
      </c>
      <c r="C64">
        <f>C9+(4/0.017)*(C10*C50-C25*C51)</f>
        <v>-0.677586569914643</v>
      </c>
      <c r="D64">
        <f>D9+(4/0.017)*(D10*D50-D25*D51)</f>
        <v>-0.1961748306073718</v>
      </c>
      <c r="E64">
        <f>E9+(4/0.017)*(E10*E50-E25*E51)</f>
        <v>0.6372670796037548</v>
      </c>
      <c r="F64">
        <f>F9+(4/0.017)*(F10*F50-F25*F51)</f>
        <v>-0.4799182865575906</v>
      </c>
    </row>
    <row r="65" spans="1:6" ht="12.75">
      <c r="A65" t="s">
        <v>69</v>
      </c>
      <c r="B65">
        <f>B10+(5/0.017)*(B11*B50-B26*B51)</f>
        <v>0.8868517967671472</v>
      </c>
      <c r="C65">
        <f>C10+(5/0.017)*(C11*C50-C26*C51)</f>
        <v>0.07070442540343821</v>
      </c>
      <c r="D65">
        <f>D10+(5/0.017)*(D11*D50-D26*D51)</f>
        <v>-0.9285295354018429</v>
      </c>
      <c r="E65">
        <f>E10+(5/0.017)*(E11*E50-E26*E51)</f>
        <v>-0.08376641228186556</v>
      </c>
      <c r="F65">
        <f>F10+(5/0.017)*(F11*F50-F26*F51)</f>
        <v>0.9936974968438643</v>
      </c>
    </row>
    <row r="66" spans="1:6" ht="12.75">
      <c r="A66" t="s">
        <v>70</v>
      </c>
      <c r="B66">
        <f>B11+(6/0.017)*(B12*B50-B27*B51)</f>
        <v>2.8925245260402104</v>
      </c>
      <c r="C66">
        <f>C11+(6/0.017)*(C12*C50-C27*C51)</f>
        <v>1.718391551431141</v>
      </c>
      <c r="D66">
        <f>D11+(6/0.017)*(D12*D50-D27*D51)</f>
        <v>2.0418670642691583</v>
      </c>
      <c r="E66">
        <f>E11+(6/0.017)*(E12*E50-E27*E51)</f>
        <v>1.8729358485537313</v>
      </c>
      <c r="F66">
        <f>F11+(6/0.017)*(F12*F50-F27*F51)</f>
        <v>13.922934723010252</v>
      </c>
    </row>
    <row r="67" spans="1:6" ht="12.75">
      <c r="A67" t="s">
        <v>71</v>
      </c>
      <c r="B67">
        <f>B12+(7/0.017)*(B13*B50-B28*B51)</f>
        <v>-0.20948241165371695</v>
      </c>
      <c r="C67">
        <f>C12+(7/0.017)*(C13*C50-C28*C51)</f>
        <v>0.04338245719356348</v>
      </c>
      <c r="D67">
        <f>D12+(7/0.017)*(D13*D50-D28*D51)</f>
        <v>-0.23672987370026247</v>
      </c>
      <c r="E67">
        <f>E12+(7/0.017)*(E13*E50-E28*E51)</f>
        <v>-0.011981229383192436</v>
      </c>
      <c r="F67">
        <f>F12+(7/0.017)*(F13*F50-F28*F51)</f>
        <v>-0.5796807007340927</v>
      </c>
    </row>
    <row r="68" spans="1:6" ht="12.75">
      <c r="A68" t="s">
        <v>72</v>
      </c>
      <c r="B68">
        <f>B13+(8/0.017)*(B14*B50-B29*B51)</f>
        <v>0.0003135466888761051</v>
      </c>
      <c r="C68">
        <f>C13+(8/0.017)*(C14*C50-C29*C51)</f>
        <v>-0.16734308265111764</v>
      </c>
      <c r="D68">
        <f>D13+(8/0.017)*(D14*D50-D29*D51)</f>
        <v>-0.01130631709782085</v>
      </c>
      <c r="E68">
        <f>E13+(8/0.017)*(E14*E50-E29*E51)</f>
        <v>0.15700764746185378</v>
      </c>
      <c r="F68">
        <f>F13+(8/0.017)*(F14*F50-F29*F51)</f>
        <v>0.12940994119196716</v>
      </c>
    </row>
    <row r="69" spans="1:6" ht="12.75">
      <c r="A69" t="s">
        <v>73</v>
      </c>
      <c r="B69">
        <f>B14+(9/0.017)*(B15*B50-B30*B51)</f>
        <v>0.08085503864398857</v>
      </c>
      <c r="C69">
        <f>C14+(9/0.017)*(C15*C50-C30*C51)</f>
        <v>0.02131303810895406</v>
      </c>
      <c r="D69">
        <f>D14+(9/0.017)*(D15*D50-D30*D51)</f>
        <v>-0.10147723702060779</v>
      </c>
      <c r="E69">
        <f>E14+(9/0.017)*(E15*E50-E30*E51)</f>
        <v>0.04776905958473096</v>
      </c>
      <c r="F69">
        <f>F14+(9/0.017)*(F15*F50-F30*F51)</f>
        <v>0.2296198137162161</v>
      </c>
    </row>
    <row r="70" spans="1:6" ht="12.75">
      <c r="A70" t="s">
        <v>74</v>
      </c>
      <c r="B70">
        <f>B15+(10/0.017)*(B16*B50-B31*B51)</f>
        <v>-0.38280702858699656</v>
      </c>
      <c r="C70">
        <f>C15+(10/0.017)*(C16*C50-C31*C51)</f>
        <v>-0.19595820947413387</v>
      </c>
      <c r="D70">
        <f>D15+(10/0.017)*(D16*D50-D31*D51)</f>
        <v>-0.14341710356838314</v>
      </c>
      <c r="E70">
        <f>E15+(10/0.017)*(E16*E50-E31*E51)</f>
        <v>-0.15723032491771802</v>
      </c>
      <c r="F70">
        <f>F15+(10/0.017)*(F16*F50-F31*F51)</f>
        <v>-0.3246782032390415</v>
      </c>
    </row>
    <row r="71" spans="1:6" ht="12.75">
      <c r="A71" t="s">
        <v>75</v>
      </c>
      <c r="B71">
        <f>B16+(11/0.017)*(B17*B50-B32*B51)</f>
        <v>-0.02712748452209538</v>
      </c>
      <c r="C71">
        <f>C16+(11/0.017)*(C17*C50-C32*C51)</f>
        <v>-0.001373101247167264</v>
      </c>
      <c r="D71">
        <f>D16+(11/0.017)*(D17*D50-D32*D51)</f>
        <v>0.0023386195267497776</v>
      </c>
      <c r="E71">
        <f>E16+(11/0.017)*(E17*E50-E32*E51)</f>
        <v>-0.017996864813424295</v>
      </c>
      <c r="F71">
        <f>F16+(11/0.017)*(F17*F50-F32*F51)</f>
        <v>-0.08315991218420599</v>
      </c>
    </row>
    <row r="72" spans="1:6" ht="12.75">
      <c r="A72" t="s">
        <v>76</v>
      </c>
      <c r="B72">
        <f>B17+(12/0.017)*(B18*B50-B33*B51)</f>
        <v>-0.024744739150747076</v>
      </c>
      <c r="C72">
        <f>C17+(12/0.017)*(C18*C50-C33*C51)</f>
        <v>-0.016103470084765342</v>
      </c>
      <c r="D72">
        <f>D17+(12/0.017)*(D18*D50-D33*D51)</f>
        <v>-0.013317790166124574</v>
      </c>
      <c r="E72">
        <f>E17+(12/0.017)*(E18*E50-E33*E51)</f>
        <v>-0.02502858114601513</v>
      </c>
      <c r="F72">
        <f>F17+(12/0.017)*(F18*F50-F33*F51)</f>
        <v>-0.026010639255868134</v>
      </c>
    </row>
    <row r="73" spans="1:6" ht="12.75">
      <c r="A73" t="s">
        <v>77</v>
      </c>
      <c r="B73">
        <f>B18+(13/0.017)*(B19*B50-B34*B51)</f>
        <v>0.02679823375336715</v>
      </c>
      <c r="C73">
        <f>C18+(13/0.017)*(C19*C50-C34*C51)</f>
        <v>0.018944704153196795</v>
      </c>
      <c r="D73">
        <f>D18+(13/0.017)*(D19*D50-D34*D51)</f>
        <v>0.03310773003468315</v>
      </c>
      <c r="E73">
        <f>E18+(13/0.017)*(E19*E50-E34*E51)</f>
        <v>0.03437915097132023</v>
      </c>
      <c r="F73">
        <f>F18+(13/0.017)*(F19*F50-F34*F51)</f>
        <v>0.017612791726947796</v>
      </c>
    </row>
    <row r="74" spans="1:6" ht="12.75">
      <c r="A74" t="s">
        <v>78</v>
      </c>
      <c r="B74">
        <f>B19+(14/0.017)*(B20*B50-B35*B51)</f>
        <v>-0.20584251266945447</v>
      </c>
      <c r="C74">
        <f>C19+(14/0.017)*(C20*C50-C35*C51)</f>
        <v>-0.19401572670421713</v>
      </c>
      <c r="D74">
        <f>D19+(14/0.017)*(D20*D50-D35*D51)</f>
        <v>-0.20259571506047755</v>
      </c>
      <c r="E74">
        <f>E19+(14/0.017)*(E20*E50-E35*E51)</f>
        <v>-0.1981880849059136</v>
      </c>
      <c r="F74">
        <f>F19+(14/0.017)*(F20*F50-F35*F51)</f>
        <v>-0.15070620054637024</v>
      </c>
    </row>
    <row r="75" spans="1:6" ht="12.75">
      <c r="A75" t="s">
        <v>79</v>
      </c>
      <c r="B75" s="49">
        <f>B20</f>
        <v>-0.001936668</v>
      </c>
      <c r="C75" s="49">
        <f>C20</f>
        <v>-0.003171925</v>
      </c>
      <c r="D75" s="49">
        <f>D20</f>
        <v>0.00427169</v>
      </c>
      <c r="E75" s="49">
        <f>E20</f>
        <v>-0.0004904985</v>
      </c>
      <c r="F75" s="49">
        <f>F20</f>
        <v>-0.00818645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124.46949939398937</v>
      </c>
      <c r="C82">
        <f>C22+(2/0.017)*(C8*C51+C23*C50)</f>
        <v>85.6648714076958</v>
      </c>
      <c r="D82">
        <f>D22+(2/0.017)*(D8*D51+D23*D50)</f>
        <v>-11.495716254375989</v>
      </c>
      <c r="E82">
        <f>E22+(2/0.017)*(E8*E51+E23*E50)</f>
        <v>-62.756827858834555</v>
      </c>
      <c r="F82">
        <f>F22+(2/0.017)*(F8*F51+F23*F50)</f>
        <v>-155.97723855907384</v>
      </c>
    </row>
    <row r="83" spans="1:6" ht="12.75">
      <c r="A83" t="s">
        <v>82</v>
      </c>
      <c r="B83">
        <f>B23+(3/0.017)*(B9*B51+B24*B50)</f>
        <v>1.020029874350754</v>
      </c>
      <c r="C83">
        <f>C23+(3/0.017)*(C9*C51+C24*C50)</f>
        <v>-2.1392901652314134</v>
      </c>
      <c r="D83">
        <f>D23+(3/0.017)*(D9*D51+D24*D50)</f>
        <v>-1.0834692893440945</v>
      </c>
      <c r="E83">
        <f>E23+(3/0.017)*(E9*E51+E24*E50)</f>
        <v>-1.3654845842839147</v>
      </c>
      <c r="F83">
        <f>F23+(3/0.017)*(F9*F51+F24*F50)</f>
        <v>7.3133684454221015</v>
      </c>
    </row>
    <row r="84" spans="1:6" ht="12.75">
      <c r="A84" t="s">
        <v>83</v>
      </c>
      <c r="B84">
        <f>B24+(4/0.017)*(B10*B51+B25*B50)</f>
        <v>-2.554457166850168</v>
      </c>
      <c r="C84">
        <f>C24+(4/0.017)*(C10*C51+C25*C50)</f>
        <v>-1.5845111360905904</v>
      </c>
      <c r="D84">
        <f>D24+(4/0.017)*(D10*D51+D25*D50)</f>
        <v>-0.23075879112551306</v>
      </c>
      <c r="E84">
        <f>E24+(4/0.017)*(E10*E51+E25*E50)</f>
        <v>2.9053500365917952</v>
      </c>
      <c r="F84">
        <f>F24+(4/0.017)*(F10*F51+F25*F50)</f>
        <v>3.0866803884172564</v>
      </c>
    </row>
    <row r="85" spans="1:6" ht="12.75">
      <c r="A85" t="s">
        <v>84</v>
      </c>
      <c r="B85">
        <f>B25+(5/0.017)*(B11*B51+B26*B50)</f>
        <v>0.2205878211277087</v>
      </c>
      <c r="C85">
        <f>C25+(5/0.017)*(C11*C51+C26*C50)</f>
        <v>-0.1453307248914755</v>
      </c>
      <c r="D85">
        <f>D25+(5/0.017)*(D11*D51+D26*D50)</f>
        <v>-0.5119004858095707</v>
      </c>
      <c r="E85">
        <f>E25+(5/0.017)*(E11*E51+E26*E50)</f>
        <v>-0.7173311288088151</v>
      </c>
      <c r="F85">
        <f>F25+(5/0.017)*(F11*F51+F26*F50)</f>
        <v>-0.693220846643119</v>
      </c>
    </row>
    <row r="86" spans="1:6" ht="12.75">
      <c r="A86" t="s">
        <v>85</v>
      </c>
      <c r="B86">
        <f>B26+(6/0.017)*(B12*B51+B27*B50)</f>
        <v>0.9299341314731288</v>
      </c>
      <c r="C86">
        <f>C26+(6/0.017)*(C12*C51+C27*C50)</f>
        <v>0.19865018277421934</v>
      </c>
      <c r="D86">
        <f>D26+(6/0.017)*(D12*D51+D27*D50)</f>
        <v>0.0659539087259224</v>
      </c>
      <c r="E86">
        <f>E26+(6/0.017)*(E12*E51+E27*E50)</f>
        <v>-0.053651214293831365</v>
      </c>
      <c r="F86">
        <f>F26+(6/0.017)*(F12*F51+F27*F50)</f>
        <v>1.2940851383120786</v>
      </c>
    </row>
    <row r="87" spans="1:6" ht="12.75">
      <c r="A87" t="s">
        <v>86</v>
      </c>
      <c r="B87">
        <f>B27+(7/0.017)*(B13*B51+B28*B50)</f>
        <v>0.2765240272569757</v>
      </c>
      <c r="C87">
        <f>C27+(7/0.017)*(C13*C51+C28*C50)</f>
        <v>0.117948713639724</v>
      </c>
      <c r="D87">
        <f>D27+(7/0.017)*(D13*D51+D28*D50)</f>
        <v>0.3609139562967216</v>
      </c>
      <c r="E87">
        <f>E27+(7/0.017)*(E13*E51+E28*E50)</f>
        <v>0.07781092985371758</v>
      </c>
      <c r="F87">
        <f>F27+(7/0.017)*(F13*F51+F28*F50)</f>
        <v>0.10007494331645943</v>
      </c>
    </row>
    <row r="88" spans="1:6" ht="12.75">
      <c r="A88" t="s">
        <v>87</v>
      </c>
      <c r="B88">
        <f>B28+(8/0.017)*(B14*B51+B29*B50)</f>
        <v>-0.04486004027240405</v>
      </c>
      <c r="C88">
        <f>C28+(8/0.017)*(C14*C51+C29*C50)</f>
        <v>-0.3138889065631512</v>
      </c>
      <c r="D88">
        <f>D28+(8/0.017)*(D14*D51+D29*D50)</f>
        <v>0.08414200306266872</v>
      </c>
      <c r="E88">
        <f>E28+(8/0.017)*(E14*E51+E29*E50)</f>
        <v>0.3680956355325404</v>
      </c>
      <c r="F88">
        <f>F28+(8/0.017)*(F14*F51+F29*F50)</f>
        <v>-0.035591386349876165</v>
      </c>
    </row>
    <row r="89" spans="1:6" ht="12.75">
      <c r="A89" t="s">
        <v>88</v>
      </c>
      <c r="B89">
        <f>B29+(9/0.017)*(B15*B51+B30*B50)</f>
        <v>-0.0770329333615139</v>
      </c>
      <c r="C89">
        <f>C29+(9/0.017)*(C15*C51+C30*C50)</f>
        <v>-0.06362249446720708</v>
      </c>
      <c r="D89">
        <f>D29+(9/0.017)*(D15*D51+D30*D50)</f>
        <v>-0.04486578369824928</v>
      </c>
      <c r="E89">
        <f>E29+(9/0.017)*(E15*E51+E30*E50)</f>
        <v>-0.03703814230079869</v>
      </c>
      <c r="F89">
        <f>F29+(9/0.017)*(F15*F51+F30*F50)</f>
        <v>0.04766767877273709</v>
      </c>
    </row>
    <row r="90" spans="1:6" ht="12.75">
      <c r="A90" t="s">
        <v>89</v>
      </c>
      <c r="B90">
        <f>B30+(10/0.017)*(B16*B51+B31*B50)</f>
        <v>0.05604259981914212</v>
      </c>
      <c r="C90">
        <f>C30+(10/0.017)*(C16*C51+C31*C50)</f>
        <v>0.02899462872640702</v>
      </c>
      <c r="D90">
        <f>D30+(10/0.017)*(D16*D51+D31*D50)</f>
        <v>-0.0378520680195823</v>
      </c>
      <c r="E90">
        <f>E30+(10/0.017)*(E16*E51+E31*E50)</f>
        <v>-0.013930389067640929</v>
      </c>
      <c r="F90">
        <f>F30+(10/0.017)*(F16*F51+F31*F50)</f>
        <v>0.2589745855540059</v>
      </c>
    </row>
    <row r="91" spans="1:6" ht="12.75">
      <c r="A91" t="s">
        <v>90</v>
      </c>
      <c r="B91">
        <f>B31+(11/0.017)*(B17*B51+B32*B50)</f>
        <v>-0.029300641164687512</v>
      </c>
      <c r="C91">
        <f>C31+(11/0.017)*(C17*C51+C32*C50)</f>
        <v>-0.013866265974036427</v>
      </c>
      <c r="D91">
        <f>D31+(11/0.017)*(D17*D51+D32*D50)</f>
        <v>0.013763957842134475</v>
      </c>
      <c r="E91">
        <f>E31+(11/0.017)*(E17*E51+E32*E50)</f>
        <v>0.021149944378740133</v>
      </c>
      <c r="F91">
        <f>F31+(11/0.017)*(F17*F51+F32*F50)</f>
        <v>0.05840191240268905</v>
      </c>
    </row>
    <row r="92" spans="1:6" ht="12.75">
      <c r="A92" t="s">
        <v>91</v>
      </c>
      <c r="B92">
        <f>B32+(12/0.017)*(B18*B51+B33*B50)</f>
        <v>0.041922516031208536</v>
      </c>
      <c r="C92">
        <f>C32+(12/0.017)*(C18*C51+C33*C50)</f>
        <v>-0.018976737205676945</v>
      </c>
      <c r="D92">
        <f>D32+(12/0.017)*(D18*D51+D33*D50)</f>
        <v>0.03821598844878182</v>
      </c>
      <c r="E92">
        <f>E32+(12/0.017)*(E18*E51+E33*E50)</f>
        <v>0.030134988928556643</v>
      </c>
      <c r="F92">
        <f>F32+(12/0.017)*(F18*F51+F33*F50)</f>
        <v>-0.019956481561333575</v>
      </c>
    </row>
    <row r="93" spans="1:6" ht="12.75">
      <c r="A93" t="s">
        <v>92</v>
      </c>
      <c r="B93">
        <f>B33+(13/0.017)*(B19*B51+B34*B50)</f>
        <v>0.0764976961195024</v>
      </c>
      <c r="C93">
        <f>C33+(13/0.017)*(C19*C51+C34*C50)</f>
        <v>0.07344828591648801</v>
      </c>
      <c r="D93">
        <f>D33+(13/0.017)*(D19*D51+D34*D50)</f>
        <v>0.08271009299474161</v>
      </c>
      <c r="E93">
        <f>E33+(13/0.017)*(E19*E51+E34*E50)</f>
        <v>0.0810239394683025</v>
      </c>
      <c r="F93">
        <f>F33+(13/0.017)*(F19*F51+F34*F50)</f>
        <v>0.05461868792710169</v>
      </c>
    </row>
    <row r="94" spans="1:6" ht="12.75">
      <c r="A94" t="s">
        <v>93</v>
      </c>
      <c r="B94">
        <f>B34+(14/0.017)*(B20*B51+B35*B50)</f>
        <v>-0.013118229034619901</v>
      </c>
      <c r="C94">
        <f>C34+(14/0.017)*(C20*C51+C35*C50)</f>
        <v>-0.006848366412932894</v>
      </c>
      <c r="D94">
        <f>D34+(14/0.017)*(D20*D51+D35*D50)</f>
        <v>-0.0015086014639115262</v>
      </c>
      <c r="E94">
        <f>E34+(14/0.017)*(E20*E51+E35*E50)</f>
        <v>0.01179231920369913</v>
      </c>
      <c r="F94">
        <f>F34+(14/0.017)*(F20*F51+F35*F50)</f>
        <v>-0.006800729997809439</v>
      </c>
    </row>
    <row r="95" spans="1:6" ht="12.75">
      <c r="A95" t="s">
        <v>94</v>
      </c>
      <c r="B95" s="49">
        <f>B35</f>
        <v>-0.003779955</v>
      </c>
      <c r="C95" s="49">
        <f>C35</f>
        <v>-0.004612516</v>
      </c>
      <c r="D95" s="49">
        <f>D35</f>
        <v>-0.005107758</v>
      </c>
      <c r="E95" s="49">
        <f>E35</f>
        <v>-0.00060192</v>
      </c>
      <c r="F95" s="49">
        <f>F35</f>
        <v>0.008735824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1.240543521124193</v>
      </c>
      <c r="C103">
        <f>C63*10000/C62</f>
        <v>0.27805044996770306</v>
      </c>
      <c r="D103">
        <f>D63*10000/D62</f>
        <v>1.797025257427857</v>
      </c>
      <c r="E103">
        <f>E63*10000/E62</f>
        <v>1.0032014329691727</v>
      </c>
      <c r="F103">
        <f>F63*10000/F62</f>
        <v>-3.1828145109379498</v>
      </c>
      <c r="G103">
        <f>AVERAGE(C103:E103)</f>
        <v>1.0260923801215776</v>
      </c>
      <c r="H103">
        <f>STDEV(C103:E103)</f>
        <v>0.7597460845708937</v>
      </c>
      <c r="I103">
        <f>(B103*B4+C103*C4+D103*D4+E103*E4+F103*F4)/SUM(B4:F4)</f>
        <v>0.49783998718067757</v>
      </c>
      <c r="K103">
        <f>(LN(H103)+LN(H123))/2-LN(K114*K115^3)</f>
        <v>-4.3178937253659635</v>
      </c>
    </row>
    <row r="104" spans="1:11" ht="12.75">
      <c r="A104" t="s">
        <v>68</v>
      </c>
      <c r="B104">
        <f>B64*10000/B62</f>
        <v>1.031176581409255</v>
      </c>
      <c r="C104">
        <f>C64*10000/C62</f>
        <v>-0.6775871874245434</v>
      </c>
      <c r="D104">
        <f>D64*10000/D62</f>
        <v>-0.19617475580508503</v>
      </c>
      <c r="E104">
        <f>E64*10000/E62</f>
        <v>0.637269193334043</v>
      </c>
      <c r="F104">
        <f>F64*10000/F62</f>
        <v>-0.47992586711885415</v>
      </c>
      <c r="G104">
        <f>AVERAGE(C104:E104)</f>
        <v>-0.07883091663186181</v>
      </c>
      <c r="H104">
        <f>STDEV(C104:E104)</f>
        <v>0.6652360543065339</v>
      </c>
      <c r="I104">
        <f>(B104*B4+C104*C4+D104*D4+E104*E4+F104*F4)/SUM(B4:F4)</f>
        <v>0.029045694131664135</v>
      </c>
      <c r="K104">
        <f>(LN(H104)+LN(H124))/2-LN(K114*K115^4)</f>
        <v>-3.073906718411946</v>
      </c>
    </row>
    <row r="105" spans="1:11" ht="12.75">
      <c r="A105" t="s">
        <v>69</v>
      </c>
      <c r="B105">
        <f>B65*10000/B62</f>
        <v>0.8868513108274507</v>
      </c>
      <c r="C105">
        <f>C65*10000/C62</f>
        <v>0.07070448983901681</v>
      </c>
      <c r="D105">
        <f>D65*10000/D62</f>
        <v>-0.9285291813496317</v>
      </c>
      <c r="E105">
        <f>E65*10000/E62</f>
        <v>-0.08376669012393277</v>
      </c>
      <c r="F105">
        <f>F65*10000/F62</f>
        <v>0.9937131928174564</v>
      </c>
      <c r="G105">
        <f>AVERAGE(C105:E105)</f>
        <v>-0.3138637938781826</v>
      </c>
      <c r="H105">
        <f>STDEV(C105:E105)</f>
        <v>0.5378898495755022</v>
      </c>
      <c r="I105">
        <f>(B105*B4+C105*C4+D105*D4+E105*E4+F105*F4)/SUM(B4:F4)</f>
        <v>0.03439686798004579</v>
      </c>
      <c r="K105">
        <f>(LN(H105)+LN(H125))/2-LN(K114*K115^5)</f>
        <v>-3.625327759843525</v>
      </c>
    </row>
    <row r="106" spans="1:11" ht="12.75">
      <c r="A106" t="s">
        <v>70</v>
      </c>
      <c r="B106">
        <f>B66*10000/B62</f>
        <v>2.8925229411164435</v>
      </c>
      <c r="C106">
        <f>C66*10000/C62</f>
        <v>1.7183931174654206</v>
      </c>
      <c r="D106">
        <f>D66*10000/D62</f>
        <v>2.041866285696672</v>
      </c>
      <c r="E106">
        <f>E66*10000/E62</f>
        <v>1.8729420608332565</v>
      </c>
      <c r="F106">
        <f>F66*10000/F62</f>
        <v>13.923154643072879</v>
      </c>
      <c r="G106">
        <f>AVERAGE(C106:E106)</f>
        <v>1.8777338213317831</v>
      </c>
      <c r="H106">
        <f>STDEV(C106:E106)</f>
        <v>0.16178981231182663</v>
      </c>
      <c r="I106">
        <f>(B106*B4+C106*C4+D106*D4+E106*E4+F106*F4)/SUM(B4:F4)</f>
        <v>3.6254772059749336</v>
      </c>
      <c r="K106">
        <f>(LN(H106)+LN(H126))/2-LN(K114*K115^6)</f>
        <v>-4.050254619325589</v>
      </c>
    </row>
    <row r="107" spans="1:11" ht="12.75">
      <c r="A107" t="s">
        <v>71</v>
      </c>
      <c r="B107">
        <f>B67*10000/B62</f>
        <v>-0.20948229687036768</v>
      </c>
      <c r="C107">
        <f>C67*10000/C62</f>
        <v>0.04338249672961394</v>
      </c>
      <c r="D107">
        <f>D67*10000/D62</f>
        <v>-0.23672978343416748</v>
      </c>
      <c r="E107">
        <f>E67*10000/E62</f>
        <v>-0.011981269123339458</v>
      </c>
      <c r="F107">
        <f>F67*10000/F62</f>
        <v>-0.5796898570950572</v>
      </c>
      <c r="G107">
        <f>AVERAGE(C107:E107)</f>
        <v>-0.068442851942631</v>
      </c>
      <c r="H107">
        <f>STDEV(C107:E107)</f>
        <v>0.14834640246896108</v>
      </c>
      <c r="I107">
        <f>(B107*B4+C107*C4+D107*D4+E107*E4+F107*F4)/SUM(B4:F4)</f>
        <v>-0.15681854770493284</v>
      </c>
      <c r="K107">
        <f>(LN(H107)+LN(H127))/2-LN(K114*K115^7)</f>
        <v>-3.405462769774216</v>
      </c>
    </row>
    <row r="108" spans="1:9" ht="12.75">
      <c r="A108" t="s">
        <v>72</v>
      </c>
      <c r="B108">
        <f>B68*10000/B62</f>
        <v>0.00031354651707199595</v>
      </c>
      <c r="C108">
        <f>C68*10000/C62</f>
        <v>-0.16734323515710708</v>
      </c>
      <c r="D108">
        <f>D68*10000/D62</f>
        <v>-0.01130631278667466</v>
      </c>
      <c r="E108">
        <f>E68*10000/E62</f>
        <v>0.15700816823537328</v>
      </c>
      <c r="F108">
        <f>F68*10000/F62</f>
        <v>0.12941198528992048</v>
      </c>
      <c r="G108">
        <f>AVERAGE(C108:E108)</f>
        <v>-0.007213793236136153</v>
      </c>
      <c r="H108">
        <f>STDEV(C108:E108)</f>
        <v>0.1622144252459427</v>
      </c>
      <c r="I108">
        <f>(B108*B4+C108*C4+D108*D4+E108*E4+F108*F4)/SUM(B4:F4)</f>
        <v>0.012011987095423947</v>
      </c>
    </row>
    <row r="109" spans="1:9" ht="12.75">
      <c r="A109" t="s">
        <v>73</v>
      </c>
      <c r="B109">
        <f>B69*10000/B62</f>
        <v>0.08085499434044982</v>
      </c>
      <c r="C109">
        <f>C69*10000/C62</f>
        <v>0.0213130575323202</v>
      </c>
      <c r="D109">
        <f>D69*10000/D62</f>
        <v>-0.10147719832691116</v>
      </c>
      <c r="E109">
        <f>E69*10000/E62</f>
        <v>0.047769218028358935</v>
      </c>
      <c r="F109">
        <f>F69*10000/F62</f>
        <v>0.2296234406817099</v>
      </c>
      <c r="G109">
        <f>AVERAGE(C109:E109)</f>
        <v>-0.010798307588744007</v>
      </c>
      <c r="H109">
        <f>STDEV(C109:E109)</f>
        <v>0.07963653700517359</v>
      </c>
      <c r="I109">
        <f>(B109*B4+C109*C4+D109*D4+E109*E4+F109*F4)/SUM(B4:F4)</f>
        <v>0.03447319572944108</v>
      </c>
    </row>
    <row r="110" spans="1:11" ht="12.75">
      <c r="A110" t="s">
        <v>74</v>
      </c>
      <c r="B110">
        <f>B70*10000/B62</f>
        <v>-0.3828068188325235</v>
      </c>
      <c r="C110">
        <f>C70*10000/C62</f>
        <v>-0.1959583880581551</v>
      </c>
      <c r="D110">
        <f>D70*10000/D62</f>
        <v>-0.14341704888283927</v>
      </c>
      <c r="E110">
        <f>E70*10000/E62</f>
        <v>-0.15723084642982907</v>
      </c>
      <c r="F110">
        <f>F70*10000/F62</f>
        <v>-0.3246833317016976</v>
      </c>
      <c r="G110">
        <f>AVERAGE(C110:E110)</f>
        <v>-0.1655354277902745</v>
      </c>
      <c r="H110">
        <f>STDEV(C110:E110)</f>
        <v>0.027237338971769692</v>
      </c>
      <c r="I110">
        <f>(B110*B4+C110*C4+D110*D4+E110*E4+F110*F4)/SUM(B4:F4)</f>
        <v>-0.21824572314994112</v>
      </c>
      <c r="K110">
        <f>EXP(AVERAGE(K103:K107))</f>
        <v>0.024858162276401648</v>
      </c>
    </row>
    <row r="111" spans="1:9" ht="12.75">
      <c r="A111" t="s">
        <v>75</v>
      </c>
      <c r="B111">
        <f>B71*10000/B62</f>
        <v>-0.027127469657918925</v>
      </c>
      <c r="C111">
        <f>C71*10000/C62</f>
        <v>-0.001373102498525617</v>
      </c>
      <c r="D111">
        <f>D71*10000/D62</f>
        <v>0.0023386186350243306</v>
      </c>
      <c r="E111">
        <f>E71*10000/E62</f>
        <v>-0.017996924506635297</v>
      </c>
      <c r="F111">
        <f>F71*10000/F62</f>
        <v>-0.08316122573867273</v>
      </c>
      <c r="G111">
        <f>AVERAGE(C111:E111)</f>
        <v>-0.005677136123378861</v>
      </c>
      <c r="H111">
        <f>STDEV(C111:E111)</f>
        <v>0.010829455563391703</v>
      </c>
      <c r="I111">
        <f>(B111*B4+C111*C4+D111*D4+E111*E4+F111*F4)/SUM(B4:F4)</f>
        <v>-0.019088021472197188</v>
      </c>
    </row>
    <row r="112" spans="1:9" ht="12.75">
      <c r="A112" t="s">
        <v>76</v>
      </c>
      <c r="B112">
        <f>B72*10000/B62</f>
        <v>-0.024744725592167078</v>
      </c>
      <c r="C112">
        <f>C72*10000/C62</f>
        <v>-0.016103484760457937</v>
      </c>
      <c r="D112">
        <f>D72*10000/D62</f>
        <v>-0.013317785087995254</v>
      </c>
      <c r="E112">
        <f>E72*10000/E62</f>
        <v>-0.02502866416249555</v>
      </c>
      <c r="F112">
        <f>F72*10000/F62</f>
        <v>-0.026011050107569156</v>
      </c>
      <c r="G112">
        <f>AVERAGE(C112:E112)</f>
        <v>-0.01814997800364958</v>
      </c>
      <c r="H112">
        <f>STDEV(C112:E112)</f>
        <v>0.0061177833502187775</v>
      </c>
      <c r="I112">
        <f>(B112*B4+C112*C4+D112*D4+E112*E4+F112*F4)/SUM(B4:F4)</f>
        <v>-0.02015266763441168</v>
      </c>
    </row>
    <row r="113" spans="1:9" ht="12.75">
      <c r="A113" t="s">
        <v>77</v>
      </c>
      <c r="B113">
        <f>B73*10000/B62</f>
        <v>0.026798219069599664</v>
      </c>
      <c r="C113">
        <f>C73*10000/C62</f>
        <v>0.018944721418211914</v>
      </c>
      <c r="D113">
        <f>D73*10000/D62</f>
        <v>0.033107717410566645</v>
      </c>
      <c r="E113">
        <f>E73*10000/E62</f>
        <v>0.03437926500239921</v>
      </c>
      <c r="F113">
        <f>F73*10000/F62</f>
        <v>0.017613069930238746</v>
      </c>
      <c r="G113">
        <f>AVERAGE(C113:E113)</f>
        <v>0.028810567943725923</v>
      </c>
      <c r="H113">
        <f>STDEV(C113:E113)</f>
        <v>0.008567695376723071</v>
      </c>
      <c r="I113">
        <f>(B113*B4+C113*C4+D113*D4+E113*E4+F113*F4)/SUM(B4:F4)</f>
        <v>0.027028726327419705</v>
      </c>
    </row>
    <row r="114" spans="1:11" ht="12.75">
      <c r="A114" t="s">
        <v>78</v>
      </c>
      <c r="B114">
        <f>B74*10000/B62</f>
        <v>-0.20584239988054373</v>
      </c>
      <c r="C114">
        <f>C74*10000/C62</f>
        <v>-0.19401590351798143</v>
      </c>
      <c r="D114">
        <f>D74*10000/D62</f>
        <v>-0.20259563780988057</v>
      </c>
      <c r="E114">
        <f>E74*10000/E62</f>
        <v>-0.19818874226947628</v>
      </c>
      <c r="F114">
        <f>F74*10000/F62</f>
        <v>-0.15070858102991927</v>
      </c>
      <c r="G114">
        <f>AVERAGE(C114:E114)</f>
        <v>-0.19826676119911277</v>
      </c>
      <c r="H114">
        <f>STDEV(C114:E114)</f>
        <v>0.004290399205777216</v>
      </c>
      <c r="I114">
        <f>(B114*B4+C114*C4+D114*D4+E114*E4+F114*F4)/SUM(B4:F4)</f>
        <v>-0.19304731818995127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-0.0019366669388262347</v>
      </c>
      <c r="C115">
        <f>C75*10000/C62</f>
        <v>-0.003171927890693496</v>
      </c>
      <c r="D115">
        <f>D75*10000/D62</f>
        <v>0.004271688371186663</v>
      </c>
      <c r="E115">
        <f>E75*10000/E62</f>
        <v>-0.0004905001269183972</v>
      </c>
      <c r="F115">
        <f>F75*10000/F62</f>
        <v>-0.008186579309275127</v>
      </c>
      <c r="G115">
        <f>AVERAGE(C115:E115)</f>
        <v>0.00020308678452492324</v>
      </c>
      <c r="H115">
        <f>STDEV(C115:E115)</f>
        <v>0.003769967223508157</v>
      </c>
      <c r="I115">
        <f>(B115*B4+C115*C4+D115*D4+E115*E4+F115*F4)/SUM(B4:F4)</f>
        <v>-0.0012233418883013628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124.4694311924353</v>
      </c>
      <c r="C122">
        <f>C82*10000/C62</f>
        <v>85.66494947728654</v>
      </c>
      <c r="D122">
        <f>D82*10000/D62</f>
        <v>-11.495711871011103</v>
      </c>
      <c r="E122">
        <f>E82*10000/E62</f>
        <v>-62.757036014899846</v>
      </c>
      <c r="F122">
        <f>F82*10000/F62</f>
        <v>-155.97970230143525</v>
      </c>
      <c r="G122">
        <f>AVERAGE(C122:E122)</f>
        <v>3.8040671971251947</v>
      </c>
      <c r="H122">
        <f>STDEV(C122:E122)</f>
        <v>75.38457318318538</v>
      </c>
      <c r="I122">
        <f>(B122*B4+C122*C4+D122*D4+E122*E4+F122*F4)/SUM(B4:F4)</f>
        <v>0.11392837697521205</v>
      </c>
    </row>
    <row r="123" spans="1:9" ht="12.75">
      <c r="A123" t="s">
        <v>82</v>
      </c>
      <c r="B123">
        <f>B83*10000/B62</f>
        <v>1.0200293154377436</v>
      </c>
      <c r="C123">
        <f>C83*10000/C62</f>
        <v>-2.1392921148462896</v>
      </c>
      <c r="D123">
        <f>D83*10000/D62</f>
        <v>-1.0834688762127043</v>
      </c>
      <c r="E123">
        <f>E83*10000/E62</f>
        <v>-1.3654891134149747</v>
      </c>
      <c r="F123">
        <f>F83*10000/F62</f>
        <v>7.313483963915762</v>
      </c>
      <c r="G123">
        <f>AVERAGE(C123:E123)</f>
        <v>-1.529416701491323</v>
      </c>
      <c r="H123">
        <f>STDEV(C123:E123)</f>
        <v>0.5466670544390568</v>
      </c>
      <c r="I123">
        <f>(B123*B4+C123*C4+D123*D4+E123*E4+F123*F4)/SUM(B4:F4)</f>
        <v>0.01564678164255871</v>
      </c>
    </row>
    <row r="124" spans="1:9" ht="12.75">
      <c r="A124" t="s">
        <v>83</v>
      </c>
      <c r="B124">
        <f>B84*10000/B62</f>
        <v>-2.5544557671663144</v>
      </c>
      <c r="C124">
        <f>C84*10000/C62</f>
        <v>-1.5845125801146562</v>
      </c>
      <c r="D124">
        <f>D84*10000/D62</f>
        <v>-0.2307587031362169</v>
      </c>
      <c r="E124">
        <f>E84*10000/E62</f>
        <v>2.9053596732521005</v>
      </c>
      <c r="F124">
        <f>F84*10000/F62</f>
        <v>3.086729144154307</v>
      </c>
      <c r="G124">
        <f>AVERAGE(C124:E124)</f>
        <v>0.3633627966670758</v>
      </c>
      <c r="H124">
        <f>STDEV(C124:E124)</f>
        <v>2.3031442595470555</v>
      </c>
      <c r="I124">
        <f>(B124*B4+C124*C4+D124*D4+E124*E4+F124*F4)/SUM(B4:F4)</f>
        <v>0.30120858752648855</v>
      </c>
    </row>
    <row r="125" spans="1:9" ht="12.75">
      <c r="A125" t="s">
        <v>84</v>
      </c>
      <c r="B125">
        <f>B85*10000/B62</f>
        <v>0.22058770025928484</v>
      </c>
      <c r="C125">
        <f>C85*10000/C62</f>
        <v>-0.14533085733678278</v>
      </c>
      <c r="D125">
        <f>D85*10000/D62</f>
        <v>-0.5119002906197657</v>
      </c>
      <c r="E125">
        <f>E85*10000/E62</f>
        <v>-0.7173335081009237</v>
      </c>
      <c r="F125">
        <f>F85*10000/F62</f>
        <v>-0.6932317964302896</v>
      </c>
      <c r="G125">
        <f>AVERAGE(C125:E125)</f>
        <v>-0.4581882186858241</v>
      </c>
      <c r="H125">
        <f>STDEV(C125:E125)</f>
        <v>0.2897593796995683</v>
      </c>
      <c r="I125">
        <f>(B125*B4+C125*C4+D125*D4+E125*E4+F125*F4)/SUM(B4:F4)</f>
        <v>-0.39077725350557346</v>
      </c>
    </row>
    <row r="126" spans="1:9" ht="12.75">
      <c r="A126" t="s">
        <v>85</v>
      </c>
      <c r="B126">
        <f>B86*10000/B62</f>
        <v>0.9299336219269889</v>
      </c>
      <c r="C126">
        <f>C86*10000/C62</f>
        <v>0.19865036381153622</v>
      </c>
      <c r="D126">
        <f>D86*10000/D62</f>
        <v>0.06595388357742002</v>
      </c>
      <c r="E126">
        <f>E86*10000/E62</f>
        <v>-0.053651392247785486</v>
      </c>
      <c r="F126">
        <f>F86*10000/F62</f>
        <v>1.2941055790661526</v>
      </c>
      <c r="G126">
        <f>AVERAGE(C126:E126)</f>
        <v>0.07031761838039026</v>
      </c>
      <c r="H126">
        <f>STDEV(C126:E126)</f>
        <v>0.12620747071282015</v>
      </c>
      <c r="I126">
        <f>(B126*B4+C126*C4+D126*D4+E126*E4+F126*F4)/SUM(B4:F4)</f>
        <v>0.3577898576362278</v>
      </c>
    </row>
    <row r="127" spans="1:9" ht="12.75">
      <c r="A127" t="s">
        <v>86</v>
      </c>
      <c r="B127">
        <f>B87*10000/B62</f>
        <v>0.27652387573898546</v>
      </c>
      <c r="C127">
        <f>C87*10000/C62</f>
        <v>0.11794882113078364</v>
      </c>
      <c r="D127">
        <f>D87*10000/D62</f>
        <v>0.3609138186787144</v>
      </c>
      <c r="E127">
        <f>E87*10000/E62</f>
        <v>0.07781118794224035</v>
      </c>
      <c r="F127">
        <f>F87*10000/F62</f>
        <v>0.10007652405272224</v>
      </c>
      <c r="G127">
        <f>AVERAGE(C127:E127)</f>
        <v>0.1855579425839128</v>
      </c>
      <c r="H127">
        <f>STDEV(C127:E127)</f>
        <v>0.1531829620428658</v>
      </c>
      <c r="I127">
        <f>(B127*B4+C127*C4+D127*D4+E127*E4+F127*F4)/SUM(B4:F4)</f>
        <v>0.18738229690838448</v>
      </c>
    </row>
    <row r="128" spans="1:9" ht="12.75">
      <c r="A128" t="s">
        <v>87</v>
      </c>
      <c r="B128">
        <f>B88*10000/B62</f>
        <v>-0.04486001569188852</v>
      </c>
      <c r="C128">
        <f>C88*10000/C62</f>
        <v>-0.313889192621813</v>
      </c>
      <c r="D128">
        <f>D88*10000/D62</f>
        <v>0.0841419709789696</v>
      </c>
      <c r="E128">
        <f>E88*10000/E62</f>
        <v>0.3680968564568885</v>
      </c>
      <c r="F128">
        <f>F88*10000/F62</f>
        <v>-0.03559194853450683</v>
      </c>
      <c r="G128">
        <f>AVERAGE(C128:E128)</f>
        <v>0.046116544938015036</v>
      </c>
      <c r="H128">
        <f>STDEV(C128:E128)</f>
        <v>0.34257946896113217</v>
      </c>
      <c r="I128">
        <f>(B128*B4+C128*C4+D128*D4+E128*E4+F128*F4)/SUM(B4:F4)</f>
        <v>0.021995068652983358</v>
      </c>
    </row>
    <row r="129" spans="1:9" ht="12.75">
      <c r="A129" t="s">
        <v>88</v>
      </c>
      <c r="B129">
        <f>B89*10000/B62</f>
        <v>-0.07703289115225143</v>
      </c>
      <c r="C129">
        <f>C89*10000/C62</f>
        <v>-0.06362255244875802</v>
      </c>
      <c r="D129">
        <f>D89*10000/D62</f>
        <v>-0.04486576659073754</v>
      </c>
      <c r="E129">
        <f>E89*10000/E62</f>
        <v>-0.03703826515139885</v>
      </c>
      <c r="F129">
        <f>F89*10000/F62</f>
        <v>0.04766843170874588</v>
      </c>
      <c r="G129">
        <f>AVERAGE(C129:E129)</f>
        <v>-0.0485088613969648</v>
      </c>
      <c r="H129">
        <f>STDEV(C129:E129)</f>
        <v>0.013661448956918995</v>
      </c>
      <c r="I129">
        <f>(B129*B4+C129*C4+D129*D4+E129*E4+F129*F4)/SUM(B4:F4)</f>
        <v>-0.03987602418124648</v>
      </c>
    </row>
    <row r="130" spans="1:9" ht="12.75">
      <c r="A130" t="s">
        <v>89</v>
      </c>
      <c r="B130">
        <f>B90*10000/B62</f>
        <v>0.056042569111278584</v>
      </c>
      <c r="C130">
        <f>C90*10000/C62</f>
        <v>0.028994655150293043</v>
      </c>
      <c r="D130">
        <f>D90*10000/D62</f>
        <v>-0.037852053586429804</v>
      </c>
      <c r="E130">
        <f>E90*10000/E62</f>
        <v>-0.013930435272891818</v>
      </c>
      <c r="F130">
        <f>F90*10000/F62</f>
        <v>0.2589786761935303</v>
      </c>
      <c r="G130">
        <f>AVERAGE(C130:E130)</f>
        <v>-0.007595944569676193</v>
      </c>
      <c r="H130">
        <f>STDEV(C130:E130)</f>
        <v>0.03387056165145344</v>
      </c>
      <c r="I130">
        <f>(B130*B4+C130*C4+D130*D4+E130*E4+F130*F4)/SUM(B4:F4)</f>
        <v>0.03707396010665959</v>
      </c>
    </row>
    <row r="131" spans="1:9" ht="12.75">
      <c r="A131" t="s">
        <v>90</v>
      </c>
      <c r="B131">
        <f>B91*10000/B62</f>
        <v>-0.029300625109756204</v>
      </c>
      <c r="C131">
        <f>C91*10000/C62</f>
        <v>-0.013866278610881518</v>
      </c>
      <c r="D131">
        <f>D91*10000/D62</f>
        <v>0.01376395259387955</v>
      </c>
      <c r="E131">
        <f>E91*10000/E62</f>
        <v>0.021150014530297395</v>
      </c>
      <c r="F131">
        <f>F91*10000/F62</f>
        <v>0.05840283489155283</v>
      </c>
      <c r="G131">
        <f>AVERAGE(C131:E131)</f>
        <v>0.007015896171098475</v>
      </c>
      <c r="H131">
        <f>STDEV(C131:E131)</f>
        <v>0.018457719129161682</v>
      </c>
      <c r="I131">
        <f>(B131*B4+C131*C4+D131*D4+E131*E4+F131*F4)/SUM(B4:F4)</f>
        <v>0.008564767482417914</v>
      </c>
    </row>
    <row r="132" spans="1:9" ht="12.75">
      <c r="A132" t="s">
        <v>91</v>
      </c>
      <c r="B132">
        <f>B92*10000/B62</f>
        <v>0.041922493060273826</v>
      </c>
      <c r="C132">
        <f>C92*10000/C62</f>
        <v>-0.01897675449988498</v>
      </c>
      <c r="D132">
        <f>D92*10000/D62</f>
        <v>0.03821597387686493</v>
      </c>
      <c r="E132">
        <f>E92*10000/E62</f>
        <v>0.030135088882313657</v>
      </c>
      <c r="F132">
        <f>F92*10000/F62</f>
        <v>-0.01995679678443575</v>
      </c>
      <c r="G132">
        <f>AVERAGE(C132:E132)</f>
        <v>0.016458102753097868</v>
      </c>
      <c r="H132">
        <f>STDEV(C132:E132)</f>
        <v>0.030952334435034853</v>
      </c>
      <c r="I132">
        <f>(B132*B4+C132*C4+D132*D4+E132*E4+F132*F4)/SUM(B4:F4)</f>
        <v>0.015311291955003588</v>
      </c>
    </row>
    <row r="133" spans="1:9" ht="12.75">
      <c r="A133" t="s">
        <v>92</v>
      </c>
      <c r="B133">
        <f>B93*10000/B62</f>
        <v>0.07649765420351669</v>
      </c>
      <c r="C133">
        <f>C93*10000/C62</f>
        <v>0.07344835285264899</v>
      </c>
      <c r="D133">
        <f>D93*10000/D62</f>
        <v>0.0827100614570358</v>
      </c>
      <c r="E133">
        <f>E93*10000/E62</f>
        <v>0.08102420821395154</v>
      </c>
      <c r="F133">
        <f>F93*10000/F62</f>
        <v>0.05461955065794892</v>
      </c>
      <c r="G133">
        <f>AVERAGE(C133:E133)</f>
        <v>0.07906087417454545</v>
      </c>
      <c r="H133">
        <f>STDEV(C133:E133)</f>
        <v>0.0049331351066903865</v>
      </c>
      <c r="I133">
        <f>(B133*B4+C133*C4+D133*D4+E133*E4+F133*F4)/SUM(B4:F4)</f>
        <v>0.07544003785291503</v>
      </c>
    </row>
    <row r="134" spans="1:9" ht="12.75">
      <c r="A134" t="s">
        <v>93</v>
      </c>
      <c r="B134">
        <f>B94*10000/B62</f>
        <v>-0.013118221846645248</v>
      </c>
      <c r="C134">
        <f>C94*10000/C62</f>
        <v>-0.006848372654104501</v>
      </c>
      <c r="D134">
        <f>D94*10000/D62</f>
        <v>-0.0015086008886754526</v>
      </c>
      <c r="E134">
        <f>E94*10000/E62</f>
        <v>0.01179235831725617</v>
      </c>
      <c r="F134">
        <f>F94*10000/F62</f>
        <v>-0.006800837418909716</v>
      </c>
      <c r="G134">
        <f>AVERAGE(C134:E134)</f>
        <v>0.001145128258158739</v>
      </c>
      <c r="H134">
        <f>STDEV(C134:E134)</f>
        <v>0.009599527153731543</v>
      </c>
      <c r="I134">
        <f>(B134*B4+C134*C4+D134*D4+E134*E4+F134*F4)/SUM(B4:F4)</f>
        <v>-0.001983035399237537</v>
      </c>
    </row>
    <row r="135" spans="1:9" ht="12.75">
      <c r="A135" t="s">
        <v>94</v>
      </c>
      <c r="B135">
        <f>B95*10000/B62</f>
        <v>-0.0037799529288194576</v>
      </c>
      <c r="C135">
        <f>C95*10000/C62</f>
        <v>-0.004612520203557777</v>
      </c>
      <c r="D135">
        <f>D95*10000/D62</f>
        <v>-0.005107756052390424</v>
      </c>
      <c r="E135">
        <f>E95*10000/E62</f>
        <v>-0.0006019219964887184</v>
      </c>
      <c r="F135">
        <f>F95*10000/F62</f>
        <v>0.008735961986925845</v>
      </c>
      <c r="G135">
        <f>AVERAGE(C135:E135)</f>
        <v>-0.003440732750812306</v>
      </c>
      <c r="H135">
        <f>STDEV(C135:E135)</f>
        <v>0.002470920781943382</v>
      </c>
      <c r="I135">
        <f>(B135*B4+C135*C4+D135*D4+E135*E4+F135*F4)/SUM(B4:F4)</f>
        <v>-0.0018721131541508521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2006-02-08T07:29:13Z</cp:lastPrinted>
  <dcterms:created xsi:type="dcterms:W3CDTF">2006-02-08T07:29:13Z</dcterms:created>
  <dcterms:modified xsi:type="dcterms:W3CDTF">2006-02-08T08:44:07Z</dcterms:modified>
  <cp:category/>
  <cp:version/>
  <cp:contentType/>
  <cp:contentStatus/>
</cp:coreProperties>
</file>