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<sst xmlns="http://schemas.openxmlformats.org/spreadsheetml/2006/main" count="204" uniqueCount="98">
  <si>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08/02/2006       10:25:05</t>
  </si>
  <si>
    <t>LISSNER</t>
  </si>
  <si>
    <t>HCMQAP805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</si>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</sst>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8034683"/>
        <c:axId val="28094420"/>
      </c:lineChart>
      <c:catAx>
        <c:axId val="180346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94420"/>
        <c:crosses val="autoZero"/>
        <c:auto val="1"/>
        <c:lblOffset val="100"/>
        <c:noMultiLvlLbl val="0"/>
      </c:catAx>
      <c:valAx>
        <c:axId val="28094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3468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-0.002266</v>
      </c>
      <c r="C4" s="12">
        <v>-0.003753</v>
      </c>
      <c r="D4" s="12">
        <v>-0.00375</v>
      </c>
      <c r="E4" s="12">
        <v>-0.003752</v>
      </c>
      <c r="F4" s="24">
        <v>-0.002072</v>
      </c>
      <c r="G4" s="34">
        <v>-0.011693</v>
      </c>
    </row>
    <row r="5" spans="1:7" ht="12.75" thickBot="1">
      <c r="A5" s="44" t="s">
        <v>13</v>
      </c>
      <c r="B5" s="45">
        <v>5.25381</v>
      </c>
      <c r="C5" s="46">
        <v>2.736627</v>
      </c>
      <c r="D5" s="46">
        <v>-0.039705</v>
      </c>
      <c r="E5" s="46">
        <v>-3.308115</v>
      </c>
      <c r="F5" s="47">
        <v>-4.618133</v>
      </c>
      <c r="G5" s="48">
        <v>3.004884</v>
      </c>
    </row>
    <row r="6" spans="1:7" ht="12.75" thickTop="1">
      <c r="A6" s="6" t="s">
        <v>14</v>
      </c>
      <c r="B6" s="39">
        <v>-6.14441</v>
      </c>
      <c r="C6" s="40">
        <v>-6.954777</v>
      </c>
      <c r="D6" s="40">
        <v>59.60957</v>
      </c>
      <c r="E6" s="40">
        <v>-58.18531</v>
      </c>
      <c r="F6" s="41">
        <v>16.77396</v>
      </c>
      <c r="G6" s="42">
        <v>-0.0006422876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1.641439</v>
      </c>
      <c r="C8" s="13">
        <v>0.926907</v>
      </c>
      <c r="D8" s="13">
        <v>-0.7889874</v>
      </c>
      <c r="E8" s="13">
        <v>-0.6827684</v>
      </c>
      <c r="F8" s="25">
        <v>-2.097248</v>
      </c>
      <c r="G8" s="35">
        <v>-0.17106</v>
      </c>
    </row>
    <row r="9" spans="1:7" ht="12">
      <c r="A9" s="20" t="s">
        <v>17</v>
      </c>
      <c r="B9" s="29">
        <v>0.5087468</v>
      </c>
      <c r="C9" s="13">
        <v>-0.4514806</v>
      </c>
      <c r="D9" s="13">
        <v>0.6032278</v>
      </c>
      <c r="E9" s="13">
        <v>-0.2704877</v>
      </c>
      <c r="F9" s="25">
        <v>-1.978889</v>
      </c>
      <c r="G9" s="35">
        <v>-0.2176631</v>
      </c>
    </row>
    <row r="10" spans="1:7" ht="12">
      <c r="A10" s="20" t="s">
        <v>18</v>
      </c>
      <c r="B10" s="29">
        <v>-1.350091</v>
      </c>
      <c r="C10" s="13">
        <v>-0.7461705</v>
      </c>
      <c r="D10" s="13">
        <v>1.094157</v>
      </c>
      <c r="E10" s="13">
        <v>0.1157164</v>
      </c>
      <c r="F10" s="25">
        <v>-0.9177555</v>
      </c>
      <c r="G10" s="35">
        <v>-0.2066947</v>
      </c>
    </row>
    <row r="11" spans="1:7" ht="12">
      <c r="A11" s="21" t="s">
        <v>19</v>
      </c>
      <c r="B11" s="31">
        <v>2.13092</v>
      </c>
      <c r="C11" s="15">
        <v>1.288728</v>
      </c>
      <c r="D11" s="15">
        <v>2.034563</v>
      </c>
      <c r="E11" s="15">
        <v>0.9943526</v>
      </c>
      <c r="F11" s="27">
        <v>12.91436</v>
      </c>
      <c r="G11" s="37">
        <v>3.06425</v>
      </c>
    </row>
    <row r="12" spans="1:7" ht="12">
      <c r="A12" s="20" t="s">
        <v>20</v>
      </c>
      <c r="B12" s="29">
        <v>0.3264377</v>
      </c>
      <c r="C12" s="13">
        <v>-0.1604353</v>
      </c>
      <c r="D12" s="13">
        <v>0.02894067</v>
      </c>
      <c r="E12" s="13">
        <v>-0.4179565</v>
      </c>
      <c r="F12" s="25">
        <v>-0.3805098</v>
      </c>
      <c r="G12" s="35">
        <v>-0.1353444</v>
      </c>
    </row>
    <row r="13" spans="1:7" ht="12">
      <c r="A13" s="20" t="s">
        <v>21</v>
      </c>
      <c r="B13" s="29">
        <v>0.11394</v>
      </c>
      <c r="C13" s="13">
        <v>-0.05344543</v>
      </c>
      <c r="D13" s="13">
        <v>0.1580489</v>
      </c>
      <c r="E13" s="13">
        <v>-0.1637607</v>
      </c>
      <c r="F13" s="25">
        <v>-0.2925542</v>
      </c>
      <c r="G13" s="35">
        <v>-0.03656674</v>
      </c>
    </row>
    <row r="14" spans="1:7" ht="12">
      <c r="A14" s="20" t="s">
        <v>22</v>
      </c>
      <c r="B14" s="29">
        <v>0.03827224</v>
      </c>
      <c r="C14" s="13">
        <v>0.0757399</v>
      </c>
      <c r="D14" s="13">
        <v>-0.01703933</v>
      </c>
      <c r="E14" s="13">
        <v>-0.01028008</v>
      </c>
      <c r="F14" s="25">
        <v>-0.1426677</v>
      </c>
      <c r="G14" s="35">
        <v>-0.001735259</v>
      </c>
    </row>
    <row r="15" spans="1:7" ht="12">
      <c r="A15" s="21" t="s">
        <v>23</v>
      </c>
      <c r="B15" s="31">
        <v>-0.4785987</v>
      </c>
      <c r="C15" s="15">
        <v>-0.2014195</v>
      </c>
      <c r="D15" s="15">
        <v>-0.1166039</v>
      </c>
      <c r="E15" s="15">
        <v>-0.2082063</v>
      </c>
      <c r="F15" s="27">
        <v>-0.3237018</v>
      </c>
      <c r="G15" s="37">
        <v>-0.2391719</v>
      </c>
    </row>
    <row r="16" spans="1:7" ht="12">
      <c r="A16" s="20" t="s">
        <v>24</v>
      </c>
      <c r="B16" s="29">
        <v>0.02992945</v>
      </c>
      <c r="C16" s="13">
        <v>-0.0530029</v>
      </c>
      <c r="D16" s="13">
        <v>0.03993743</v>
      </c>
      <c r="E16" s="13">
        <v>0.006267384</v>
      </c>
      <c r="F16" s="25">
        <v>0.01139242</v>
      </c>
      <c r="G16" s="35">
        <v>0.004216862</v>
      </c>
    </row>
    <row r="17" spans="1:7" ht="12">
      <c r="A17" s="20" t="s">
        <v>25</v>
      </c>
      <c r="B17" s="29">
        <v>-0.03460417</v>
      </c>
      <c r="C17" s="13">
        <v>-0.01949231</v>
      </c>
      <c r="D17" s="13">
        <v>-0.0386358</v>
      </c>
      <c r="E17" s="13">
        <v>-0.02946139</v>
      </c>
      <c r="F17" s="25">
        <v>-0.006208944</v>
      </c>
      <c r="G17" s="35">
        <v>-0.02692646</v>
      </c>
    </row>
    <row r="18" spans="1:7" ht="12">
      <c r="A18" s="20" t="s">
        <v>26</v>
      </c>
      <c r="B18" s="29">
        <v>0.01048419</v>
      </c>
      <c r="C18" s="13">
        <v>0.0276557</v>
      </c>
      <c r="D18" s="13">
        <v>0.0006191028</v>
      </c>
      <c r="E18" s="13">
        <v>0.04572644</v>
      </c>
      <c r="F18" s="25">
        <v>-0.006148109</v>
      </c>
      <c r="G18" s="35">
        <v>0.01851714</v>
      </c>
    </row>
    <row r="19" spans="1:7" ht="12">
      <c r="A19" s="21" t="s">
        <v>27</v>
      </c>
      <c r="B19" s="31">
        <v>-0.2035005</v>
      </c>
      <c r="C19" s="15">
        <v>-0.1886652</v>
      </c>
      <c r="D19" s="15">
        <v>-0.2064039</v>
      </c>
      <c r="E19" s="15">
        <v>-0.1973978</v>
      </c>
      <c r="F19" s="27">
        <v>-0.138521</v>
      </c>
      <c r="G19" s="37">
        <v>-0.1905265</v>
      </c>
    </row>
    <row r="20" spans="1:7" ht="12.75" thickBot="1">
      <c r="A20" s="44" t="s">
        <v>28</v>
      </c>
      <c r="B20" s="45">
        <v>0.003396914</v>
      </c>
      <c r="C20" s="46">
        <v>-0.003245055</v>
      </c>
      <c r="D20" s="46">
        <v>-0.001162244</v>
      </c>
      <c r="E20" s="46">
        <v>0.003190569</v>
      </c>
      <c r="F20" s="47">
        <v>0.003624847</v>
      </c>
      <c r="G20" s="48">
        <v>0.0006822354</v>
      </c>
    </row>
    <row r="21" spans="1:7" ht="12.75" thickTop="1">
      <c r="A21" s="6" t="s">
        <v>29</v>
      </c>
      <c r="B21" s="39">
        <v>-69.46328</v>
      </c>
      <c r="C21" s="40">
        <v>102.0677</v>
      </c>
      <c r="D21" s="40">
        <v>-13.49637</v>
      </c>
      <c r="E21" s="40">
        <v>-57.50759</v>
      </c>
      <c r="F21" s="41">
        <v>19.64903</v>
      </c>
      <c r="G21" s="43">
        <v>0.003751673</v>
      </c>
    </row>
    <row r="22" spans="1:7" ht="12">
      <c r="A22" s="20" t="s">
        <v>30</v>
      </c>
      <c r="B22" s="29">
        <v>105.0801</v>
      </c>
      <c r="C22" s="13">
        <v>54.73308</v>
      </c>
      <c r="D22" s="13">
        <v>-0.7941058</v>
      </c>
      <c r="E22" s="13">
        <v>-66.16327</v>
      </c>
      <c r="F22" s="25">
        <v>-92.36529</v>
      </c>
      <c r="G22" s="36">
        <v>0</v>
      </c>
    </row>
    <row r="23" spans="1:7" ht="12">
      <c r="A23" s="20" t="s">
        <v>31</v>
      </c>
      <c r="B23" s="29">
        <v>-2.120598</v>
      </c>
      <c r="C23" s="13">
        <v>1.498786</v>
      </c>
      <c r="D23" s="13">
        <v>0.7738639</v>
      </c>
      <c r="E23" s="13">
        <v>2.194898</v>
      </c>
      <c r="F23" s="25">
        <v>6.486439</v>
      </c>
      <c r="G23" s="35">
        <v>1.628692</v>
      </c>
    </row>
    <row r="24" spans="1:7" ht="12">
      <c r="A24" s="20" t="s">
        <v>32</v>
      </c>
      <c r="B24" s="29">
        <v>1.897059</v>
      </c>
      <c r="C24" s="13">
        <v>-2.346243</v>
      </c>
      <c r="D24" s="13">
        <v>0.2355063</v>
      </c>
      <c r="E24" s="13">
        <v>1.268002</v>
      </c>
      <c r="F24" s="25">
        <v>0.4787146</v>
      </c>
      <c r="G24" s="35">
        <v>0.1362087</v>
      </c>
    </row>
    <row r="25" spans="1:7" ht="12">
      <c r="A25" s="20" t="s">
        <v>33</v>
      </c>
      <c r="B25" s="29">
        <v>-0.32781</v>
      </c>
      <c r="C25" s="13">
        <v>0.8877498</v>
      </c>
      <c r="D25" s="13">
        <v>0.2535752</v>
      </c>
      <c r="E25" s="13">
        <v>0.6734476</v>
      </c>
      <c r="F25" s="25">
        <v>-0.8169868</v>
      </c>
      <c r="G25" s="35">
        <v>0.2805472</v>
      </c>
    </row>
    <row r="26" spans="1:7" ht="12">
      <c r="A26" s="21" t="s">
        <v>34</v>
      </c>
      <c r="B26" s="31">
        <v>-0.04190039</v>
      </c>
      <c r="C26" s="15">
        <v>0.1892448</v>
      </c>
      <c r="D26" s="15">
        <v>-0.0296906</v>
      </c>
      <c r="E26" s="15">
        <v>0.06197886</v>
      </c>
      <c r="F26" s="27">
        <v>2.266937</v>
      </c>
      <c r="G26" s="37">
        <v>0.3483672</v>
      </c>
    </row>
    <row r="27" spans="1:7" ht="12">
      <c r="A27" s="20" t="s">
        <v>35</v>
      </c>
      <c r="B27" s="29">
        <v>0.2924725</v>
      </c>
      <c r="C27" s="13">
        <v>-0.1075408</v>
      </c>
      <c r="D27" s="13">
        <v>-0.1696118</v>
      </c>
      <c r="E27" s="13">
        <v>0.09214573</v>
      </c>
      <c r="F27" s="25">
        <v>0.3820927</v>
      </c>
      <c r="G27" s="35">
        <v>0.04875247</v>
      </c>
    </row>
    <row r="28" spans="1:7" ht="12">
      <c r="A28" s="20" t="s">
        <v>36</v>
      </c>
      <c r="B28" s="29">
        <v>0.3518076</v>
      </c>
      <c r="C28" s="13">
        <v>-0.2942587</v>
      </c>
      <c r="D28" s="13">
        <v>0.04934251</v>
      </c>
      <c r="E28" s="13">
        <v>-0.1348224</v>
      </c>
      <c r="F28" s="25">
        <v>0.1891977</v>
      </c>
      <c r="G28" s="35">
        <v>-0.01514843</v>
      </c>
    </row>
    <row r="29" spans="1:7" ht="12">
      <c r="A29" s="20" t="s">
        <v>37</v>
      </c>
      <c r="B29" s="29">
        <v>0.03653522</v>
      </c>
      <c r="C29" s="13">
        <v>0.01355299</v>
      </c>
      <c r="D29" s="13">
        <v>0.02095017</v>
      </c>
      <c r="E29" s="13">
        <v>-0.1158967</v>
      </c>
      <c r="F29" s="25">
        <v>-0.153004</v>
      </c>
      <c r="G29" s="35">
        <v>-0.0346039</v>
      </c>
    </row>
    <row r="30" spans="1:7" ht="12">
      <c r="A30" s="21" t="s">
        <v>38</v>
      </c>
      <c r="B30" s="31">
        <v>0.002964187</v>
      </c>
      <c r="C30" s="15">
        <v>0.01400392</v>
      </c>
      <c r="D30" s="15">
        <v>-0.02141503</v>
      </c>
      <c r="E30" s="15">
        <v>-0.07739208</v>
      </c>
      <c r="F30" s="27">
        <v>0.2584066</v>
      </c>
      <c r="G30" s="37">
        <v>0.01436897</v>
      </c>
    </row>
    <row r="31" spans="1:7" ht="12">
      <c r="A31" s="20" t="s">
        <v>39</v>
      </c>
      <c r="B31" s="29">
        <v>0.03016708</v>
      </c>
      <c r="C31" s="13">
        <v>-0.02745464</v>
      </c>
      <c r="D31" s="13">
        <v>-0.03170951</v>
      </c>
      <c r="E31" s="13">
        <v>-0.06440881</v>
      </c>
      <c r="F31" s="25">
        <v>0.01155226</v>
      </c>
      <c r="G31" s="35">
        <v>-0.02381486</v>
      </c>
    </row>
    <row r="32" spans="1:7" ht="12">
      <c r="A32" s="20" t="s">
        <v>40</v>
      </c>
      <c r="B32" s="29">
        <v>0.01695297</v>
      </c>
      <c r="C32" s="13">
        <v>-0.03800672</v>
      </c>
      <c r="D32" s="13">
        <v>0.01630215</v>
      </c>
      <c r="E32" s="13">
        <v>-0.03003062</v>
      </c>
      <c r="F32" s="25">
        <v>0.03489541</v>
      </c>
      <c r="G32" s="35">
        <v>-0.005352814</v>
      </c>
    </row>
    <row r="33" spans="1:7" ht="12">
      <c r="A33" s="20" t="s">
        <v>41</v>
      </c>
      <c r="B33" s="29">
        <v>0.1099121</v>
      </c>
      <c r="C33" s="13">
        <v>0.03688044</v>
      </c>
      <c r="D33" s="13">
        <v>0.07429516</v>
      </c>
      <c r="E33" s="13">
        <v>0.07628882</v>
      </c>
      <c r="F33" s="25">
        <v>0.02945046</v>
      </c>
      <c r="G33" s="35">
        <v>0.06498491</v>
      </c>
    </row>
    <row r="34" spans="1:7" ht="12">
      <c r="A34" s="21" t="s">
        <v>42</v>
      </c>
      <c r="B34" s="31">
        <v>-0.02299298</v>
      </c>
      <c r="C34" s="15">
        <v>-0.003373873</v>
      </c>
      <c r="D34" s="15">
        <v>0.002192441</v>
      </c>
      <c r="E34" s="15">
        <v>0.0002880143</v>
      </c>
      <c r="F34" s="27">
        <v>-0.01867333</v>
      </c>
      <c r="G34" s="37">
        <v>-0.006029172</v>
      </c>
    </row>
    <row r="35" spans="1:7" ht="12.75" thickBot="1">
      <c r="A35" s="22" t="s">
        <v>43</v>
      </c>
      <c r="B35" s="32">
        <v>0.002377673</v>
      </c>
      <c r="C35" s="16">
        <v>0.004732723</v>
      </c>
      <c r="D35" s="16">
        <v>0.004595124</v>
      </c>
      <c r="E35" s="16">
        <v>-0.003911678</v>
      </c>
      <c r="F35" s="28">
        <v>-0.0009167703</v>
      </c>
      <c r="G35" s="38">
        <v>0.001526913</v>
      </c>
    </row>
    <row r="36" spans="1:7" ht="12">
      <c r="A36" s="4" t="s">
        <v>44</v>
      </c>
      <c r="B36" s="3">
        <v>20.8252</v>
      </c>
      <c r="C36" s="3">
        <v>20.82214</v>
      </c>
      <c r="D36" s="3">
        <v>20.83435</v>
      </c>
      <c r="E36" s="3">
        <v>20.8313</v>
      </c>
      <c r="F36" s="3">
        <v>20.8374</v>
      </c>
      <c r="G36" s="3"/>
    </row>
    <row r="37" spans="1:6" ht="12">
      <c r="A37" s="4" t="s">
        <v>45</v>
      </c>
      <c r="B37" s="2">
        <v>-0.1012166</v>
      </c>
      <c r="C37" s="2">
        <v>-0.06408692</v>
      </c>
      <c r="D37" s="2">
        <v>-0.04069011</v>
      </c>
      <c r="E37" s="2">
        <v>-0.03000895</v>
      </c>
      <c r="F37" s="2">
        <v>-0.02085368</v>
      </c>
    </row>
    <row r="38" spans="1:7" ht="12">
      <c r="A38" s="4" t="s">
        <v>53</v>
      </c>
      <c r="B38" s="2">
        <v>1.168507E-05</v>
      </c>
      <c r="C38" s="2">
        <v>1.087309E-05</v>
      </c>
      <c r="D38" s="2">
        <v>-0.0001013381</v>
      </c>
      <c r="E38" s="2">
        <v>9.826389E-05</v>
      </c>
      <c r="F38" s="2">
        <v>-2.82048E-05</v>
      </c>
      <c r="G38" s="2">
        <v>0.0002048676</v>
      </c>
    </row>
    <row r="39" spans="1:7" ht="12.75" thickBot="1">
      <c r="A39" s="4" t="s">
        <v>54</v>
      </c>
      <c r="B39" s="2">
        <v>0.0001179648</v>
      </c>
      <c r="C39" s="2">
        <v>-0.0001735746</v>
      </c>
      <c r="D39" s="2">
        <v>2.293578E-05</v>
      </c>
      <c r="E39" s="2">
        <v>9.841305E-05</v>
      </c>
      <c r="F39" s="2">
        <v>-3.366387E-05</v>
      </c>
      <c r="G39" s="2">
        <v>0.0008212698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3.116643</v>
      </c>
      <c r="F40" s="17" t="s">
        <v>48</v>
      </c>
      <c r="G40" s="8">
        <v>54.99323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0.003753</v>
      </c>
      <c r="D4">
        <v>0.00375</v>
      </c>
      <c r="E4">
        <v>0.003752</v>
      </c>
      <c r="F4">
        <v>0.002072</v>
      </c>
      <c r="G4">
        <v>0.011693</v>
      </c>
    </row>
    <row r="5" spans="1:7" ht="12.75">
      <c r="A5" t="s">
        <v>13</v>
      </c>
      <c r="B5">
        <v>5.25381</v>
      </c>
      <c r="C5">
        <v>2.736627</v>
      </c>
      <c r="D5">
        <v>-0.039705</v>
      </c>
      <c r="E5">
        <v>-3.308115</v>
      </c>
      <c r="F5">
        <v>-4.618133</v>
      </c>
      <c r="G5">
        <v>3.004884</v>
      </c>
    </row>
    <row r="6" spans="1:7" ht="12.75">
      <c r="A6" t="s">
        <v>14</v>
      </c>
      <c r="B6" s="49">
        <v>-6.14441</v>
      </c>
      <c r="C6" s="49">
        <v>-6.954777</v>
      </c>
      <c r="D6" s="49">
        <v>59.60957</v>
      </c>
      <c r="E6" s="49">
        <v>-58.18531</v>
      </c>
      <c r="F6" s="49">
        <v>16.77396</v>
      </c>
      <c r="G6" s="49">
        <v>-0.0006422876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1.641439</v>
      </c>
      <c r="C8" s="49">
        <v>0.926907</v>
      </c>
      <c r="D8" s="49">
        <v>-0.7889874</v>
      </c>
      <c r="E8" s="49">
        <v>-0.6827684</v>
      </c>
      <c r="F8" s="49">
        <v>-2.097248</v>
      </c>
      <c r="G8" s="49">
        <v>-0.17106</v>
      </c>
    </row>
    <row r="9" spans="1:7" ht="12.75">
      <c r="A9" t="s">
        <v>17</v>
      </c>
      <c r="B9" s="49">
        <v>0.5087468</v>
      </c>
      <c r="C9" s="49">
        <v>-0.4514806</v>
      </c>
      <c r="D9" s="49">
        <v>0.6032278</v>
      </c>
      <c r="E9" s="49">
        <v>-0.2704877</v>
      </c>
      <c r="F9" s="49">
        <v>-1.978889</v>
      </c>
      <c r="G9" s="49">
        <v>-0.2176631</v>
      </c>
    </row>
    <row r="10" spans="1:7" ht="12.75">
      <c r="A10" t="s">
        <v>18</v>
      </c>
      <c r="B10" s="49">
        <v>-1.350091</v>
      </c>
      <c r="C10" s="49">
        <v>-0.7461705</v>
      </c>
      <c r="D10" s="49">
        <v>1.094157</v>
      </c>
      <c r="E10" s="49">
        <v>0.1157164</v>
      </c>
      <c r="F10" s="49">
        <v>-0.9177555</v>
      </c>
      <c r="G10" s="49">
        <v>-0.2066947</v>
      </c>
    </row>
    <row r="11" spans="1:7" ht="12.75">
      <c r="A11" t="s">
        <v>19</v>
      </c>
      <c r="B11" s="49">
        <v>2.13092</v>
      </c>
      <c r="C11" s="49">
        <v>1.288728</v>
      </c>
      <c r="D11" s="49">
        <v>2.034563</v>
      </c>
      <c r="E11" s="49">
        <v>0.9943526</v>
      </c>
      <c r="F11" s="49">
        <v>12.91436</v>
      </c>
      <c r="G11" s="49">
        <v>3.06425</v>
      </c>
    </row>
    <row r="12" spans="1:7" ht="12.75">
      <c r="A12" t="s">
        <v>20</v>
      </c>
      <c r="B12" s="49">
        <v>0.3264377</v>
      </c>
      <c r="C12" s="49">
        <v>-0.1604353</v>
      </c>
      <c r="D12" s="49">
        <v>0.02894067</v>
      </c>
      <c r="E12" s="49">
        <v>-0.4179565</v>
      </c>
      <c r="F12" s="49">
        <v>-0.3805098</v>
      </c>
      <c r="G12" s="49">
        <v>-0.1353444</v>
      </c>
    </row>
    <row r="13" spans="1:7" ht="12.75">
      <c r="A13" t="s">
        <v>21</v>
      </c>
      <c r="B13" s="49">
        <v>0.11394</v>
      </c>
      <c r="C13" s="49">
        <v>-0.05344543</v>
      </c>
      <c r="D13" s="49">
        <v>0.1580489</v>
      </c>
      <c r="E13" s="49">
        <v>-0.1637607</v>
      </c>
      <c r="F13" s="49">
        <v>-0.2925542</v>
      </c>
      <c r="G13" s="49">
        <v>-0.03656674</v>
      </c>
    </row>
    <row r="14" spans="1:7" ht="12.75">
      <c r="A14" t="s">
        <v>22</v>
      </c>
      <c r="B14" s="49">
        <v>0.03827224</v>
      </c>
      <c r="C14" s="49">
        <v>0.0757399</v>
      </c>
      <c r="D14" s="49">
        <v>-0.01703933</v>
      </c>
      <c r="E14" s="49">
        <v>-0.01028008</v>
      </c>
      <c r="F14" s="49">
        <v>-0.1426677</v>
      </c>
      <c r="G14" s="49">
        <v>-0.001735259</v>
      </c>
    </row>
    <row r="15" spans="1:7" ht="12.75">
      <c r="A15" t="s">
        <v>23</v>
      </c>
      <c r="B15" s="49">
        <v>-0.4785987</v>
      </c>
      <c r="C15" s="49">
        <v>-0.2014195</v>
      </c>
      <c r="D15" s="49">
        <v>-0.1166039</v>
      </c>
      <c r="E15" s="49">
        <v>-0.2082063</v>
      </c>
      <c r="F15" s="49">
        <v>-0.3237018</v>
      </c>
      <c r="G15" s="49">
        <v>-0.2391719</v>
      </c>
    </row>
    <row r="16" spans="1:7" ht="12.75">
      <c r="A16" t="s">
        <v>24</v>
      </c>
      <c r="B16" s="49">
        <v>0.02992945</v>
      </c>
      <c r="C16" s="49">
        <v>-0.0530029</v>
      </c>
      <c r="D16" s="49">
        <v>0.03993743</v>
      </c>
      <c r="E16" s="49">
        <v>0.006267384</v>
      </c>
      <c r="F16" s="49">
        <v>0.01139242</v>
      </c>
      <c r="G16" s="49">
        <v>0.004216862</v>
      </c>
    </row>
    <row r="17" spans="1:7" ht="12.75">
      <c r="A17" t="s">
        <v>25</v>
      </c>
      <c r="B17" s="49">
        <v>-0.03460417</v>
      </c>
      <c r="C17" s="49">
        <v>-0.01949231</v>
      </c>
      <c r="D17" s="49">
        <v>-0.0386358</v>
      </c>
      <c r="E17" s="49">
        <v>-0.02946139</v>
      </c>
      <c r="F17" s="49">
        <v>-0.006208944</v>
      </c>
      <c r="G17" s="49">
        <v>-0.02692646</v>
      </c>
    </row>
    <row r="18" spans="1:7" ht="12.75">
      <c r="A18" t="s">
        <v>26</v>
      </c>
      <c r="B18" s="49">
        <v>0.01048419</v>
      </c>
      <c r="C18" s="49">
        <v>0.0276557</v>
      </c>
      <c r="D18" s="49">
        <v>0.0006191028</v>
      </c>
      <c r="E18" s="49">
        <v>0.04572644</v>
      </c>
      <c r="F18" s="49">
        <v>-0.006148109</v>
      </c>
      <c r="G18" s="49">
        <v>0.01851714</v>
      </c>
    </row>
    <row r="19" spans="1:7" ht="12.75">
      <c r="A19" t="s">
        <v>27</v>
      </c>
      <c r="B19" s="49">
        <v>-0.2035005</v>
      </c>
      <c r="C19" s="49">
        <v>-0.1886652</v>
      </c>
      <c r="D19" s="49">
        <v>-0.2064039</v>
      </c>
      <c r="E19" s="49">
        <v>-0.1973978</v>
      </c>
      <c r="F19" s="49">
        <v>-0.138521</v>
      </c>
      <c r="G19" s="49">
        <v>-0.1905265</v>
      </c>
    </row>
    <row r="20" spans="1:7" ht="12.75">
      <c r="A20" t="s">
        <v>28</v>
      </c>
      <c r="B20" s="49">
        <v>0.003396914</v>
      </c>
      <c r="C20" s="49">
        <v>-0.003245055</v>
      </c>
      <c r="D20" s="49">
        <v>-0.001162244</v>
      </c>
      <c r="E20" s="49">
        <v>0.003190569</v>
      </c>
      <c r="F20" s="49">
        <v>0.003624847</v>
      </c>
      <c r="G20" s="49">
        <v>0.0006822354</v>
      </c>
    </row>
    <row r="21" spans="1:7" ht="12.75">
      <c r="A21" t="s">
        <v>29</v>
      </c>
      <c r="B21" s="49">
        <v>-69.46328</v>
      </c>
      <c r="C21" s="49">
        <v>102.0677</v>
      </c>
      <c r="D21" s="49">
        <v>-13.49637</v>
      </c>
      <c r="E21" s="49">
        <v>-57.50759</v>
      </c>
      <c r="F21" s="49">
        <v>19.64903</v>
      </c>
      <c r="G21" s="49">
        <v>0.003751673</v>
      </c>
    </row>
    <row r="22" spans="1:7" ht="12.75">
      <c r="A22" t="s">
        <v>30</v>
      </c>
      <c r="B22" s="49">
        <v>105.0801</v>
      </c>
      <c r="C22" s="49">
        <v>54.73308</v>
      </c>
      <c r="D22" s="49">
        <v>-0.7941058</v>
      </c>
      <c r="E22" s="49">
        <v>-66.16327</v>
      </c>
      <c r="F22" s="49">
        <v>-92.36529</v>
      </c>
      <c r="G22" s="49">
        <v>0</v>
      </c>
    </row>
    <row r="23" spans="1:7" ht="12.75">
      <c r="A23" t="s">
        <v>31</v>
      </c>
      <c r="B23" s="49">
        <v>-2.120598</v>
      </c>
      <c r="C23" s="49">
        <v>1.498786</v>
      </c>
      <c r="D23" s="49">
        <v>0.7738639</v>
      </c>
      <c r="E23" s="49">
        <v>2.194898</v>
      </c>
      <c r="F23" s="49">
        <v>6.486439</v>
      </c>
      <c r="G23" s="49">
        <v>1.628692</v>
      </c>
    </row>
    <row r="24" spans="1:7" ht="12.75">
      <c r="A24" t="s">
        <v>32</v>
      </c>
      <c r="B24" s="49">
        <v>1.897059</v>
      </c>
      <c r="C24" s="49">
        <v>-2.346243</v>
      </c>
      <c r="D24" s="49">
        <v>0.2355063</v>
      </c>
      <c r="E24" s="49">
        <v>1.268002</v>
      </c>
      <c r="F24" s="49">
        <v>0.4787146</v>
      </c>
      <c r="G24" s="49">
        <v>0.1362087</v>
      </c>
    </row>
    <row r="25" spans="1:7" ht="12.75">
      <c r="A25" t="s">
        <v>33</v>
      </c>
      <c r="B25" s="49">
        <v>-0.32781</v>
      </c>
      <c r="C25" s="49">
        <v>0.8877498</v>
      </c>
      <c r="D25" s="49">
        <v>0.2535752</v>
      </c>
      <c r="E25" s="49">
        <v>0.6734476</v>
      </c>
      <c r="F25" s="49">
        <v>-0.8169868</v>
      </c>
      <c r="G25" s="49">
        <v>0.2805472</v>
      </c>
    </row>
    <row r="26" spans="1:7" ht="12.75">
      <c r="A26" t="s">
        <v>34</v>
      </c>
      <c r="B26" s="49">
        <v>-0.04190039</v>
      </c>
      <c r="C26" s="49">
        <v>0.1892448</v>
      </c>
      <c r="D26" s="49">
        <v>-0.0296906</v>
      </c>
      <c r="E26" s="49">
        <v>0.06197886</v>
      </c>
      <c r="F26" s="49">
        <v>2.266937</v>
      </c>
      <c r="G26" s="49">
        <v>0.3483672</v>
      </c>
    </row>
    <row r="27" spans="1:7" ht="12.75">
      <c r="A27" t="s">
        <v>35</v>
      </c>
      <c r="B27" s="49">
        <v>0.2924725</v>
      </c>
      <c r="C27" s="49">
        <v>-0.1075408</v>
      </c>
      <c r="D27" s="49">
        <v>-0.1696118</v>
      </c>
      <c r="E27" s="49">
        <v>0.09214573</v>
      </c>
      <c r="F27" s="49">
        <v>0.3820927</v>
      </c>
      <c r="G27" s="49">
        <v>0.04875247</v>
      </c>
    </row>
    <row r="28" spans="1:7" ht="12.75">
      <c r="A28" t="s">
        <v>36</v>
      </c>
      <c r="B28" s="49">
        <v>0.3518076</v>
      </c>
      <c r="C28" s="49">
        <v>-0.2942587</v>
      </c>
      <c r="D28" s="49">
        <v>0.04934251</v>
      </c>
      <c r="E28" s="49">
        <v>-0.1348224</v>
      </c>
      <c r="F28" s="49">
        <v>0.1891977</v>
      </c>
      <c r="G28" s="49">
        <v>-0.01514843</v>
      </c>
    </row>
    <row r="29" spans="1:7" ht="12.75">
      <c r="A29" t="s">
        <v>37</v>
      </c>
      <c r="B29" s="49">
        <v>0.03653522</v>
      </c>
      <c r="C29" s="49">
        <v>0.01355299</v>
      </c>
      <c r="D29" s="49">
        <v>0.02095017</v>
      </c>
      <c r="E29" s="49">
        <v>-0.1158967</v>
      </c>
      <c r="F29" s="49">
        <v>-0.153004</v>
      </c>
      <c r="G29" s="49">
        <v>-0.0346039</v>
      </c>
    </row>
    <row r="30" spans="1:7" ht="12.75">
      <c r="A30" t="s">
        <v>38</v>
      </c>
      <c r="B30" s="49">
        <v>0.002964187</v>
      </c>
      <c r="C30" s="49">
        <v>0.01400392</v>
      </c>
      <c r="D30" s="49">
        <v>-0.02141503</v>
      </c>
      <c r="E30" s="49">
        <v>-0.07739208</v>
      </c>
      <c r="F30" s="49">
        <v>0.2584066</v>
      </c>
      <c r="G30" s="49">
        <v>0.01436897</v>
      </c>
    </row>
    <row r="31" spans="1:7" ht="12.75">
      <c r="A31" t="s">
        <v>39</v>
      </c>
      <c r="B31" s="49">
        <v>0.03016708</v>
      </c>
      <c r="C31" s="49">
        <v>-0.02745464</v>
      </c>
      <c r="D31" s="49">
        <v>-0.03170951</v>
      </c>
      <c r="E31" s="49">
        <v>-0.06440881</v>
      </c>
      <c r="F31" s="49">
        <v>0.01155226</v>
      </c>
      <c r="G31" s="49">
        <v>-0.02381486</v>
      </c>
    </row>
    <row r="32" spans="1:7" ht="12.75">
      <c r="A32" t="s">
        <v>40</v>
      </c>
      <c r="B32" s="49">
        <v>0.01695297</v>
      </c>
      <c r="C32" s="49">
        <v>-0.03800672</v>
      </c>
      <c r="D32" s="49">
        <v>0.01630215</v>
      </c>
      <c r="E32" s="49">
        <v>-0.03003062</v>
      </c>
      <c r="F32" s="49">
        <v>0.03489541</v>
      </c>
      <c r="G32" s="49">
        <v>-0.005352814</v>
      </c>
    </row>
    <row r="33" spans="1:7" ht="12.75">
      <c r="A33" t="s">
        <v>41</v>
      </c>
      <c r="B33" s="49">
        <v>0.1099121</v>
      </c>
      <c r="C33" s="49">
        <v>0.03688044</v>
      </c>
      <c r="D33" s="49">
        <v>0.07429516</v>
      </c>
      <c r="E33" s="49">
        <v>0.07628882</v>
      </c>
      <c r="F33" s="49">
        <v>0.02945046</v>
      </c>
      <c r="G33" s="49">
        <v>0.06498491</v>
      </c>
    </row>
    <row r="34" spans="1:7" ht="12.75">
      <c r="A34" t="s">
        <v>42</v>
      </c>
      <c r="B34" s="49">
        <v>-0.02299298</v>
      </c>
      <c r="C34" s="49">
        <v>-0.003373873</v>
      </c>
      <c r="D34" s="49">
        <v>0.002192441</v>
      </c>
      <c r="E34" s="49">
        <v>0.0002880143</v>
      </c>
      <c r="F34" s="49">
        <v>-0.01867333</v>
      </c>
      <c r="G34" s="49">
        <v>-0.006029172</v>
      </c>
    </row>
    <row r="35" spans="1:7" ht="12.75">
      <c r="A35" t="s">
        <v>43</v>
      </c>
      <c r="B35" s="49">
        <v>0.002377673</v>
      </c>
      <c r="C35" s="49">
        <v>0.004732723</v>
      </c>
      <c r="D35" s="49">
        <v>0.004595124</v>
      </c>
      <c r="E35" s="49">
        <v>-0.003911678</v>
      </c>
      <c r="F35" s="49">
        <v>-0.0009167703</v>
      </c>
      <c r="G35" s="49">
        <v>0.001526913</v>
      </c>
    </row>
    <row r="36" spans="1:6" ht="12.75">
      <c r="A36" t="s">
        <v>44</v>
      </c>
      <c r="B36" s="49">
        <v>20.8252</v>
      </c>
      <c r="C36" s="49">
        <v>20.82214</v>
      </c>
      <c r="D36" s="49">
        <v>20.83435</v>
      </c>
      <c r="E36" s="49">
        <v>20.8313</v>
      </c>
      <c r="F36" s="49">
        <v>20.8374</v>
      </c>
    </row>
    <row r="37" spans="1:6" ht="12.75">
      <c r="A37" t="s">
        <v>45</v>
      </c>
      <c r="B37" s="49">
        <v>-0.1012166</v>
      </c>
      <c r="C37" s="49">
        <v>-0.06408692</v>
      </c>
      <c r="D37" s="49">
        <v>-0.04069011</v>
      </c>
      <c r="E37" s="49">
        <v>-0.03000895</v>
      </c>
      <c r="F37" s="49">
        <v>-0.02085368</v>
      </c>
    </row>
    <row r="38" spans="1:7" ht="12.75">
      <c r="A38" t="s">
        <v>55</v>
      </c>
      <c r="B38" s="49">
        <v>1.168507E-05</v>
      </c>
      <c r="C38" s="49">
        <v>1.087309E-05</v>
      </c>
      <c r="D38" s="49">
        <v>-0.0001013381</v>
      </c>
      <c r="E38" s="49">
        <v>9.826389E-05</v>
      </c>
      <c r="F38" s="49">
        <v>-2.82048E-05</v>
      </c>
      <c r="G38" s="49">
        <v>0.0002048676</v>
      </c>
    </row>
    <row r="39" spans="1:7" ht="12.75">
      <c r="A39" t="s">
        <v>56</v>
      </c>
      <c r="B39" s="49">
        <v>0.0001179648</v>
      </c>
      <c r="C39" s="49">
        <v>-0.0001735746</v>
      </c>
      <c r="D39" s="49">
        <v>2.293578E-05</v>
      </c>
      <c r="E39" s="49">
        <v>9.841305E-05</v>
      </c>
      <c r="F39" s="49">
        <v>-3.366387E-05</v>
      </c>
      <c r="G39" s="49">
        <v>0.0008212698</v>
      </c>
    </row>
    <row r="40" spans="2:7" ht="12.75">
      <c r="B40" t="s">
        <v>46</v>
      </c>
      <c r="C40">
        <v>-0.003752</v>
      </c>
      <c r="D40" t="s">
        <v>47</v>
      </c>
      <c r="E40">
        <v>3.116643</v>
      </c>
      <c r="F40" t="s">
        <v>48</v>
      </c>
      <c r="G40">
        <v>54.99323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1.168507218397977E-05</v>
      </c>
      <c r="C50">
        <f>-0.017/(C7*C7+C22*C22)*(C21*C22+C6*C7)</f>
        <v>1.0873093643423662E-05</v>
      </c>
      <c r="D50">
        <f>-0.017/(D7*D7+D22*D22)*(D21*D22+D6*D7)</f>
        <v>-0.00010133809034372622</v>
      </c>
      <c r="E50">
        <f>-0.017/(E7*E7+E22*E22)*(E21*E22+E6*E7)</f>
        <v>9.826389408638131E-05</v>
      </c>
      <c r="F50">
        <f>-0.017/(F7*F7+F22*F22)*(F21*F22+F6*F7)</f>
        <v>-2.82047947309395E-05</v>
      </c>
      <c r="G50">
        <f>(B50*B$4+C50*C$4+D50*D$4+E50*E$4+F50*F$4)/SUM(B$4:F$4)</f>
        <v>-1.594913645039509E-07</v>
      </c>
    </row>
    <row r="51" spans="1:7" ht="12.75">
      <c r="A51" t="s">
        <v>59</v>
      </c>
      <c r="B51">
        <f>-0.017/(B7*B7+B22*B22)*(B21*B7-B6*B22)</f>
        <v>0.00011796478914464001</v>
      </c>
      <c r="C51">
        <f>-0.017/(C7*C7+C22*C22)*(C21*C7-C6*C22)</f>
        <v>-0.0001735746017904233</v>
      </c>
      <c r="D51">
        <f>-0.017/(D7*D7+D22*D22)*(D21*D7-D6*D22)</f>
        <v>2.2935781683469712E-05</v>
      </c>
      <c r="E51">
        <f>-0.017/(E7*E7+E22*E22)*(E21*E7-E6*E22)</f>
        <v>9.841304905556887E-05</v>
      </c>
      <c r="F51">
        <f>-0.017/(F7*F7+F22*F22)*(F21*F7-F6*F22)</f>
        <v>-3.366386540447137E-05</v>
      </c>
      <c r="G51">
        <f>(B51*B$4+C51*C$4+D51*D$4+E51*E$4+F51*F$4)/SUM(B$4:F$4)</f>
        <v>8.889526927062148E-08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10000.031686615192</v>
      </c>
      <c r="C62">
        <f>C7+(2/0.017)*(C8*C50-C23*C51)</f>
        <v>10000.03179170938</v>
      </c>
      <c r="D62">
        <f>D7+(2/0.017)*(D8*D50-D23*D51)</f>
        <v>10000.007318270937</v>
      </c>
      <c r="E62">
        <f>E7+(2/0.017)*(E8*E50-E23*E51)</f>
        <v>9999.96669434279</v>
      </c>
      <c r="F62">
        <f>F7+(2/0.017)*(F8*F50-F23*F51)</f>
        <v>10000.032648359858</v>
      </c>
    </row>
    <row r="63" spans="1:6" ht="12.75">
      <c r="A63" t="s">
        <v>67</v>
      </c>
      <c r="B63">
        <f>B8+(3/0.017)*(B9*B50-B24*B51)</f>
        <v>1.6029963961443696</v>
      </c>
      <c r="C63">
        <f>C8+(3/0.017)*(C9*C50-C24*C51)</f>
        <v>0.8541733790699018</v>
      </c>
      <c r="D63">
        <f>D8+(3/0.017)*(D9*D50-D24*D51)</f>
        <v>-0.8007282484193169</v>
      </c>
      <c r="E63">
        <f>E8+(3/0.017)*(E9*E50-E24*E51)</f>
        <v>-0.7094802443058286</v>
      </c>
      <c r="F63">
        <f>F8+(3/0.017)*(F9*F50-F24*F51)</f>
        <v>-2.0845545514290817</v>
      </c>
    </row>
    <row r="64" spans="1:6" ht="12.75">
      <c r="A64" t="s">
        <v>68</v>
      </c>
      <c r="B64">
        <f>B9+(4/0.017)*(B10*B50-B25*B51)</f>
        <v>0.5141336533504854</v>
      </c>
      <c r="C64">
        <f>C9+(4/0.017)*(C10*C50-C25*C51)</f>
        <v>-0.41713292086963116</v>
      </c>
      <c r="D64">
        <f>D9+(4/0.017)*(D10*D50-D25*D51)</f>
        <v>0.5757699820367617</v>
      </c>
      <c r="E64">
        <f>E9+(4/0.017)*(E10*E50-E25*E51)</f>
        <v>-0.2834065912050583</v>
      </c>
      <c r="F64">
        <f>F9+(4/0.017)*(F10*F50-F25*F51)</f>
        <v>-1.9792696654545268</v>
      </c>
    </row>
    <row r="65" spans="1:6" ht="12.75">
      <c r="A65" t="s">
        <v>69</v>
      </c>
      <c r="B65">
        <f>B10+(5/0.017)*(B11*B50-B26*B51)</f>
        <v>-1.341313728032437</v>
      </c>
      <c r="C65">
        <f>C10+(5/0.017)*(C11*C50-C26*C51)</f>
        <v>-0.7323879849924086</v>
      </c>
      <c r="D65">
        <f>D10+(5/0.017)*(D11*D50-D26*D51)</f>
        <v>1.033716484710485</v>
      </c>
      <c r="E65">
        <f>E10+(5/0.017)*(E11*E50-E26*E51)</f>
        <v>0.14266034999450872</v>
      </c>
      <c r="F65">
        <f>F10+(5/0.017)*(F11*F50-F26*F51)</f>
        <v>-1.0024416796567763</v>
      </c>
    </row>
    <row r="66" spans="1:6" ht="12.75">
      <c r="A66" t="s">
        <v>70</v>
      </c>
      <c r="B66">
        <f>B11+(6/0.017)*(B12*B50-B27*B51)</f>
        <v>2.1200892910452827</v>
      </c>
      <c r="C66">
        <f>C11+(6/0.017)*(C12*C50-C27*C51)</f>
        <v>1.2815241954434704</v>
      </c>
      <c r="D66">
        <f>D11+(6/0.017)*(D12*D50-D27*D51)</f>
        <v>2.0349009012887076</v>
      </c>
      <c r="E66">
        <f>E11+(6/0.017)*(E12*E50-E27*E51)</f>
        <v>0.9766567027663062</v>
      </c>
      <c r="F66">
        <f>F11+(6/0.017)*(F12*F50-F27*F51)</f>
        <v>12.922687618127156</v>
      </c>
    </row>
    <row r="67" spans="1:6" ht="12.75">
      <c r="A67" t="s">
        <v>71</v>
      </c>
      <c r="B67">
        <f>B12+(7/0.017)*(B13*B50-B28*B51)</f>
        <v>0.30989731261165443</v>
      </c>
      <c r="C67">
        <f>C12+(7/0.017)*(C13*C50-C28*C51)</f>
        <v>-0.18170581040514674</v>
      </c>
      <c r="D67">
        <f>D12+(7/0.017)*(D13*D50-D28*D51)</f>
        <v>0.02187969475247019</v>
      </c>
      <c r="E67">
        <f>E12+(7/0.017)*(E13*E50-E28*E51)</f>
        <v>-0.41911910966513266</v>
      </c>
      <c r="F67">
        <f>F12+(7/0.017)*(F13*F50-F28*F51)</f>
        <v>-0.3744895706197548</v>
      </c>
    </row>
    <row r="68" spans="1:6" ht="12.75">
      <c r="A68" t="s">
        <v>72</v>
      </c>
      <c r="B68">
        <f>B13+(8/0.017)*(B14*B50-B29*B51)</f>
        <v>0.11212227970041862</v>
      </c>
      <c r="C68">
        <f>C13+(8/0.017)*(C14*C50-C29*C51)</f>
        <v>-0.051950850297617354</v>
      </c>
      <c r="D68">
        <f>D13+(8/0.017)*(D14*D50-D29*D51)</f>
        <v>0.15863535865298117</v>
      </c>
      <c r="E68">
        <f>E13+(8/0.017)*(E14*E50-E29*E51)</f>
        <v>-0.15886865909168987</v>
      </c>
      <c r="F68">
        <f>F13+(8/0.017)*(F14*F50-F29*F51)</f>
        <v>-0.2930844554678167</v>
      </c>
    </row>
    <row r="69" spans="1:6" ht="12.75">
      <c r="A69" t="s">
        <v>73</v>
      </c>
      <c r="B69">
        <f>B14+(9/0.017)*(B15*B50-B30*B51)</f>
        <v>0.035126406443535735</v>
      </c>
      <c r="C69">
        <f>C14+(9/0.017)*(C15*C50-C30*C51)</f>
        <v>0.07586731445714943</v>
      </c>
      <c r="D69">
        <f>D14+(9/0.017)*(D15*D50-D30*D51)</f>
        <v>-0.010523548644170473</v>
      </c>
      <c r="E69">
        <f>E14+(9/0.017)*(E15*E50-E30*E51)</f>
        <v>-0.01707919418893432</v>
      </c>
      <c r="F69">
        <f>F14+(9/0.017)*(F15*F50-F30*F51)</f>
        <v>-0.13322886644555504</v>
      </c>
    </row>
    <row r="70" spans="1:6" ht="12.75">
      <c r="A70" t="s">
        <v>74</v>
      </c>
      <c r="B70">
        <f>B15+(10/0.017)*(B16*B50-B31*B51)</f>
        <v>-0.4804863032044898</v>
      </c>
      <c r="C70">
        <f>C15+(10/0.017)*(C16*C50-C31*C51)</f>
        <v>-0.20456169629433674</v>
      </c>
      <c r="D70">
        <f>D15+(10/0.017)*(D16*D50-D31*D51)</f>
        <v>-0.11855678264163907</v>
      </c>
      <c r="E70">
        <f>E15+(10/0.017)*(E16*E50-E31*E51)</f>
        <v>-0.2041154029789909</v>
      </c>
      <c r="F70">
        <f>F15+(10/0.017)*(F16*F50-F31*F51)</f>
        <v>-0.32366205125990066</v>
      </c>
    </row>
    <row r="71" spans="1:6" ht="12.75">
      <c r="A71" t="s">
        <v>75</v>
      </c>
      <c r="B71">
        <f>B16+(11/0.017)*(B17*B50-B32*B51)</f>
        <v>0.028373787452166867</v>
      </c>
      <c r="C71">
        <f>C16+(11/0.017)*(C17*C50-C32*C51)</f>
        <v>-0.057408686647910843</v>
      </c>
      <c r="D71">
        <f>D16+(11/0.017)*(D17*D50-D32*D51)</f>
        <v>0.042228908353696505</v>
      </c>
      <c r="E71">
        <f>E16+(11/0.017)*(E17*E50-E32*E51)</f>
        <v>0.0063064753940557244</v>
      </c>
      <c r="F71">
        <f>F16+(11/0.017)*(F17*F50-F32*F51)</f>
        <v>0.012265843537728657</v>
      </c>
    </row>
    <row r="72" spans="1:6" ht="12.75">
      <c r="A72" t="s">
        <v>76</v>
      </c>
      <c r="B72">
        <f>B17+(12/0.017)*(B18*B50-B33*B51)</f>
        <v>-0.0436699929534146</v>
      </c>
      <c r="C72">
        <f>C17+(12/0.017)*(C18*C50-C33*C51)</f>
        <v>-0.014761337739249389</v>
      </c>
      <c r="D72">
        <f>D17+(12/0.017)*(D18*D50-D33*D51)</f>
        <v>-0.03988292206967781</v>
      </c>
      <c r="E72">
        <f>E17+(12/0.017)*(E18*E50-E33*E51)</f>
        <v>-0.03158931281972531</v>
      </c>
      <c r="F72">
        <f>F17+(12/0.017)*(F18*F50-F33*F51)</f>
        <v>-0.0053867163713871465</v>
      </c>
    </row>
    <row r="73" spans="1:6" ht="12.75">
      <c r="A73" t="s">
        <v>77</v>
      </c>
      <c r="B73">
        <f>B18+(13/0.017)*(B19*B50-B34*B51)</f>
        <v>0.010739941298347195</v>
      </c>
      <c r="C73">
        <f>C18+(13/0.017)*(C19*C50-C34*C51)</f>
        <v>0.025639175903459863</v>
      </c>
      <c r="D73">
        <f>D18+(13/0.017)*(D19*D50-D34*D51)</f>
        <v>0.016575678819163414</v>
      </c>
      <c r="E73">
        <f>E18+(13/0.017)*(E19*E50-E34*E51)</f>
        <v>0.03087170638777937</v>
      </c>
      <c r="F73">
        <f>F18+(13/0.017)*(F19*F50-F34*F51)</f>
        <v>-0.003641143191707911</v>
      </c>
    </row>
    <row r="74" spans="1:6" ht="12.75">
      <c r="A74" t="s">
        <v>78</v>
      </c>
      <c r="B74">
        <f>B19+(14/0.017)*(B20*B50-B35*B51)</f>
        <v>-0.20369879641901764</v>
      </c>
      <c r="C74">
        <f>C19+(14/0.017)*(C20*C50-C35*C51)</f>
        <v>-0.18801774387499834</v>
      </c>
      <c r="D74">
        <f>D19+(14/0.017)*(D20*D50-D35*D51)</f>
        <v>-0.20639369908397567</v>
      </c>
      <c r="E74">
        <f>E19+(14/0.017)*(E20*E50-E35*E51)</f>
        <v>-0.19682258291148658</v>
      </c>
      <c r="F74">
        <f>F19+(14/0.017)*(F20*F50-F35*F51)</f>
        <v>-0.13863061184504288</v>
      </c>
    </row>
    <row r="75" spans="1:6" ht="12.75">
      <c r="A75" t="s">
        <v>79</v>
      </c>
      <c r="B75" s="49">
        <f>B20</f>
        <v>0.003396914</v>
      </c>
      <c r="C75" s="49">
        <f>C20</f>
        <v>-0.003245055</v>
      </c>
      <c r="D75" s="49">
        <f>D20</f>
        <v>-0.001162244</v>
      </c>
      <c r="E75" s="49">
        <f>E20</f>
        <v>0.003190569</v>
      </c>
      <c r="F75" s="49">
        <f>F20</f>
        <v>0.003624847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105.09996501939125</v>
      </c>
      <c r="C82">
        <f>C22+(2/0.017)*(C8*C51+C23*C50)</f>
        <v>54.71606928554208</v>
      </c>
      <c r="D82">
        <f>D22+(2/0.017)*(D8*D51+D23*D50)</f>
        <v>-0.8054608508905126</v>
      </c>
      <c r="E82">
        <f>E22+(2/0.017)*(E8*E51+E23*E50)</f>
        <v>-66.1458010700518</v>
      </c>
      <c r="F82">
        <f>F22+(2/0.017)*(F8*F51+F23*F50)</f>
        <v>-92.37850731836917</v>
      </c>
    </row>
    <row r="83" spans="1:6" ht="12.75">
      <c r="A83" t="s">
        <v>82</v>
      </c>
      <c r="B83">
        <f>B23+(3/0.017)*(B9*B51+B24*B50)</f>
        <v>-2.106095385821951</v>
      </c>
      <c r="C83">
        <f>C23+(3/0.017)*(C9*C51+C24*C50)</f>
        <v>1.5081132903844483</v>
      </c>
      <c r="D83">
        <f>D23+(3/0.017)*(D9*D51+D24*D50)</f>
        <v>0.7720938545447559</v>
      </c>
      <c r="E83">
        <f>E23+(3/0.017)*(E9*E51+E24*E50)</f>
        <v>2.2121884638129923</v>
      </c>
      <c r="F83">
        <f>F23+(3/0.017)*(F9*F51+F24*F50)</f>
        <v>6.495812236338591</v>
      </c>
    </row>
    <row r="84" spans="1:6" ht="12.75">
      <c r="A84" t="s">
        <v>83</v>
      </c>
      <c r="B84">
        <f>B24+(4/0.017)*(B10*B51+B25*B50)</f>
        <v>1.8586840156108926</v>
      </c>
      <c r="C84">
        <f>C24+(4/0.017)*(C10*C51+C25*C50)</f>
        <v>-2.313497391973508</v>
      </c>
      <c r="D84">
        <f>D24+(4/0.017)*(D10*D51+D25*D50)</f>
        <v>0.2353647751889204</v>
      </c>
      <c r="E84">
        <f>E24+(4/0.017)*(E10*E51+E25*E50)</f>
        <v>1.2862522558562028</v>
      </c>
      <c r="F84">
        <f>F24+(4/0.017)*(F10*F51+F25*F50)</f>
        <v>0.49140592767484714</v>
      </c>
    </row>
    <row r="85" spans="1:6" ht="12.75">
      <c r="A85" t="s">
        <v>84</v>
      </c>
      <c r="B85">
        <f>B25+(5/0.017)*(B11*B51+B26*B50)</f>
        <v>-0.2540206119404678</v>
      </c>
      <c r="C85">
        <f>C25+(5/0.017)*(C11*C51+C26*C50)</f>
        <v>0.8225636902987536</v>
      </c>
      <c r="D85">
        <f>D25+(5/0.017)*(D11*D51+D26*D50)</f>
        <v>0.2681849298513014</v>
      </c>
      <c r="E85">
        <f>E25+(5/0.017)*(E11*E51+E26*E50)</f>
        <v>0.7040204103932256</v>
      </c>
      <c r="F85">
        <f>F25+(5/0.017)*(F11*F51+F26*F50)</f>
        <v>-0.963659085169959</v>
      </c>
    </row>
    <row r="86" spans="1:6" ht="12.75">
      <c r="A86" t="s">
        <v>85</v>
      </c>
      <c r="B86">
        <f>B26+(6/0.017)*(B12*B51+B27*B50)</f>
        <v>-0.027103078215168143</v>
      </c>
      <c r="C86">
        <f>C26+(6/0.017)*(C12*C51+C27*C50)</f>
        <v>0.19866063251355473</v>
      </c>
      <c r="D86">
        <f>D26+(6/0.017)*(D12*D51+D27*D50)</f>
        <v>-0.023389924893886343</v>
      </c>
      <c r="E86">
        <f>E26+(6/0.017)*(E12*E51+E27*E50)</f>
        <v>0.05065729225257826</v>
      </c>
      <c r="F86">
        <f>F26+(6/0.017)*(F12*F51+F27*F50)</f>
        <v>2.2676543827719735</v>
      </c>
    </row>
    <row r="87" spans="1:6" ht="12.75">
      <c r="A87" t="s">
        <v>86</v>
      </c>
      <c r="B87">
        <f>B27+(7/0.017)*(B13*B51+B28*B50)</f>
        <v>0.2996997139371818</v>
      </c>
      <c r="C87">
        <f>C27+(7/0.017)*(C13*C51+C28*C50)</f>
        <v>-0.10503839601147466</v>
      </c>
      <c r="D87">
        <f>D27+(7/0.017)*(D13*D51+D28*D50)</f>
        <v>-0.17017810027606917</v>
      </c>
      <c r="E87">
        <f>E27+(7/0.017)*(E13*E51+E28*E50)</f>
        <v>0.08005452136142222</v>
      </c>
      <c r="F87">
        <f>F27+(7/0.017)*(F13*F51+F28*F50)</f>
        <v>0.3839506741436311</v>
      </c>
    </row>
    <row r="88" spans="1:6" ht="12.75">
      <c r="A88" t="s">
        <v>87</v>
      </c>
      <c r="B88">
        <f>B28+(8/0.017)*(B14*B51+B29*B50)</f>
        <v>0.3541331027786591</v>
      </c>
      <c r="C88">
        <f>C28+(8/0.017)*(C14*C51+C29*C50)</f>
        <v>-0.3003759517895191</v>
      </c>
      <c r="D88">
        <f>D28+(8/0.017)*(D14*D51+D29*D50)</f>
        <v>0.04815951678913458</v>
      </c>
      <c r="E88">
        <f>E28+(8/0.017)*(E14*E51+E29*E50)</f>
        <v>-0.14065776709228062</v>
      </c>
      <c r="F88">
        <f>F28+(8/0.017)*(F14*F51+F29*F50)</f>
        <v>0.1934886141945309</v>
      </c>
    </row>
    <row r="89" spans="1:6" ht="12.75">
      <c r="A89" t="s">
        <v>88</v>
      </c>
      <c r="B89">
        <f>B29+(9/0.017)*(B15*B51+B30*B50)</f>
        <v>0.0066641363575274705</v>
      </c>
      <c r="C89">
        <f>C29+(9/0.017)*(C15*C51+C30*C50)</f>
        <v>0.03214252993822062</v>
      </c>
      <c r="D89">
        <f>D29+(9/0.017)*(D15*D51+D30*D50)</f>
        <v>0.02068321763877131</v>
      </c>
      <c r="E89">
        <f>E29+(9/0.017)*(E15*E51+E30*E50)</f>
        <v>-0.13077055739472995</v>
      </c>
      <c r="F89">
        <f>F29+(9/0.017)*(F15*F51+F30*F50)</f>
        <v>-0.151093485973742</v>
      </c>
    </row>
    <row r="90" spans="1:6" ht="12.75">
      <c r="A90" t="s">
        <v>89</v>
      </c>
      <c r="B90">
        <f>B30+(10/0.017)*(B16*B51+B31*B50)</f>
        <v>0.005248378626967611</v>
      </c>
      <c r="C90">
        <f>C30+(10/0.017)*(C16*C51+C31*C50)</f>
        <v>0.019240061405630084</v>
      </c>
      <c r="D90">
        <f>D30+(10/0.017)*(D16*D51+D31*D50)</f>
        <v>-0.018985984491403447</v>
      </c>
      <c r="E90">
        <f>E30+(10/0.017)*(E16*E51+E31*E50)</f>
        <v>-0.08075223771472222</v>
      </c>
      <c r="F90">
        <f>F30+(10/0.017)*(F16*F51+F31*F50)</f>
        <v>0.2579893399908884</v>
      </c>
    </row>
    <row r="91" spans="1:6" ht="12.75">
      <c r="A91" t="s">
        <v>90</v>
      </c>
      <c r="B91">
        <f>B31+(11/0.017)*(B17*B51+B32*B50)</f>
        <v>0.027653918450981366</v>
      </c>
      <c r="C91">
        <f>C31+(11/0.017)*(C17*C51+C32*C50)</f>
        <v>-0.02553279808667958</v>
      </c>
      <c r="D91">
        <f>D31+(11/0.017)*(D17*D51+D32*D50)</f>
        <v>-0.03335185595635853</v>
      </c>
      <c r="E91">
        <f>E31+(11/0.017)*(E17*E51+E32*E50)</f>
        <v>-0.06819430527681057</v>
      </c>
      <c r="F91">
        <f>F31+(11/0.017)*(F17*F51+F32*F50)</f>
        <v>0.011050659468776305</v>
      </c>
    </row>
    <row r="92" spans="1:6" ht="12.75">
      <c r="A92" t="s">
        <v>91</v>
      </c>
      <c r="B92">
        <f>B32+(12/0.017)*(B18*B51+B33*B50)</f>
        <v>0.018732567236537753</v>
      </c>
      <c r="C92">
        <f>C32+(12/0.017)*(C18*C51+C33*C50)</f>
        <v>-0.04111212421435629</v>
      </c>
      <c r="D92">
        <f>D32+(12/0.017)*(D18*D51+D33*D50)</f>
        <v>0.010997634685043882</v>
      </c>
      <c r="E92">
        <f>E32+(12/0.017)*(E18*E51+E33*E50)</f>
        <v>-0.02156249182730951</v>
      </c>
      <c r="F92">
        <f>F32+(12/0.017)*(F18*F51+F33*F50)</f>
        <v>0.03445516877753149</v>
      </c>
    </row>
    <row r="93" spans="1:6" ht="12.75">
      <c r="A93" t="s">
        <v>92</v>
      </c>
      <c r="B93">
        <f>B33+(13/0.017)*(B19*B51+B34*B50)</f>
        <v>0.09134919490255311</v>
      </c>
      <c r="C93">
        <f>C33+(13/0.017)*(C19*C51+C34*C50)</f>
        <v>0.06189458310707807</v>
      </c>
      <c r="D93">
        <f>D33+(13/0.017)*(D19*D51+D34*D50)</f>
        <v>0.07050511509112212</v>
      </c>
      <c r="E93">
        <f>E33+(13/0.017)*(E19*E51+E34*E50)</f>
        <v>0.06145488861255996</v>
      </c>
      <c r="F93">
        <f>F33+(13/0.017)*(F19*F51+F34*F50)</f>
        <v>0.03341915333004214</v>
      </c>
    </row>
    <row r="94" spans="1:6" ht="12.75">
      <c r="A94" t="s">
        <v>93</v>
      </c>
      <c r="B94">
        <f>B34+(14/0.017)*(B20*B51+B35*B50)</f>
        <v>-0.022640098038739807</v>
      </c>
      <c r="C94">
        <f>C34+(14/0.017)*(C20*C51+C35*C50)</f>
        <v>-0.0028676342601808413</v>
      </c>
      <c r="D94">
        <f>D34+(14/0.017)*(D20*D51+D35*D50)</f>
        <v>0.0017870025929533138</v>
      </c>
      <c r="E94">
        <f>E34+(14/0.017)*(E20*E51+E35*E50)</f>
        <v>0.00023005175596953483</v>
      </c>
      <c r="F94">
        <f>F34+(14/0.017)*(F20*F51+F35*F50)</f>
        <v>-0.01875252803573531</v>
      </c>
    </row>
    <row r="95" spans="1:6" ht="12.75">
      <c r="A95" t="s">
        <v>94</v>
      </c>
      <c r="B95" s="49">
        <f>B35</f>
        <v>0.002377673</v>
      </c>
      <c r="C95" s="49">
        <f>C35</f>
        <v>0.004732723</v>
      </c>
      <c r="D95" s="49">
        <f>D35</f>
        <v>0.004595124</v>
      </c>
      <c r="E95" s="49">
        <f>E35</f>
        <v>-0.003911678</v>
      </c>
      <c r="F95" s="49">
        <f>F35</f>
        <v>-0.0009167703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1.6029913168074685</v>
      </c>
      <c r="C103">
        <f>C63*10000/C62</f>
        <v>0.8541706635153523</v>
      </c>
      <c r="D103">
        <f>D63*10000/D62</f>
        <v>-0.8007276624251188</v>
      </c>
      <c r="E103">
        <f>E63*10000/E62</f>
        <v>-0.70948260728428</v>
      </c>
      <c r="F103">
        <f>F63*10000/F62</f>
        <v>-2.0845477457225874</v>
      </c>
      <c r="G103">
        <f>AVERAGE(C103:E103)</f>
        <v>-0.21867986873134884</v>
      </c>
      <c r="H103">
        <f>STDEV(C103:E103)</f>
        <v>0.9302352462836678</v>
      </c>
      <c r="I103">
        <f>(B103*B4+C103*C4+D103*D4+E103*E4+F103*F4)/SUM(B4:F4)</f>
        <v>-0.20174498696230206</v>
      </c>
      <c r="K103">
        <f>(LN(H103)+LN(H123))/2-LN(K114*K115^3)</f>
        <v>-4.078884914215256</v>
      </c>
    </row>
    <row r="104" spans="1:11" ht="12.75">
      <c r="A104" t="s">
        <v>68</v>
      </c>
      <c r="B104">
        <f>B64*10000/B62</f>
        <v>0.5141320242401245</v>
      </c>
      <c r="C104">
        <f>C64*10000/C62</f>
        <v>-0.4171315947369879</v>
      </c>
      <c r="D104">
        <f>D64*10000/D62</f>
        <v>0.5757695606729974</v>
      </c>
      <c r="E104">
        <f>E64*10000/E62</f>
        <v>-0.28340753511247985</v>
      </c>
      <c r="F104">
        <f>F64*10000/F62</f>
        <v>-1.9792632034847946</v>
      </c>
      <c r="G104">
        <f>AVERAGE(C104:E104)</f>
        <v>-0.04158985639215677</v>
      </c>
      <c r="H104">
        <f>STDEV(C104:E104)</f>
        <v>0.5388135284213686</v>
      </c>
      <c r="I104">
        <f>(B104*B4+C104*C4+D104*D4+E104*E4+F104*F4)/SUM(B4:F4)</f>
        <v>-0.2184130241107274</v>
      </c>
      <c r="K104">
        <f>(LN(H104)+LN(H124))/2-LN(K114*K115^4)</f>
        <v>-3.2885431671458742</v>
      </c>
    </row>
    <row r="105" spans="1:11" ht="12.75">
      <c r="A105" t="s">
        <v>69</v>
      </c>
      <c r="B105">
        <f>B65*10000/B62</f>
        <v>-1.3413094778767092</v>
      </c>
      <c r="C105">
        <f>C65*10000/C62</f>
        <v>-0.7323856566132138</v>
      </c>
      <c r="D105">
        <f>D65*10000/D62</f>
        <v>1.033715728209308</v>
      </c>
      <c r="E105">
        <f>E65*10000/E62</f>
        <v>0.14266082513576264</v>
      </c>
      <c r="F105">
        <f>F65*10000/F62</f>
        <v>-1.002438406859792</v>
      </c>
      <c r="G105">
        <f>AVERAGE(C105:E105)</f>
        <v>0.1479969655772856</v>
      </c>
      <c r="H105">
        <f>STDEV(C105:E105)</f>
        <v>0.8830627843840527</v>
      </c>
      <c r="I105">
        <f>(B105*B4+C105*C4+D105*D4+E105*E4+F105*F4)/SUM(B4:F4)</f>
        <v>-0.2214715339227357</v>
      </c>
      <c r="K105">
        <f>(LN(H105)+LN(H125))/2-LN(K114*K115^5)</f>
        <v>-3.373724670202881</v>
      </c>
    </row>
    <row r="106" spans="1:11" ht="12.75">
      <c r="A106" t="s">
        <v>70</v>
      </c>
      <c r="B106">
        <f>B66*10000/B62</f>
        <v>2.1200825732212154</v>
      </c>
      <c r="C106">
        <f>C66*10000/C62</f>
        <v>1.2815201212719445</v>
      </c>
      <c r="D106">
        <f>D66*10000/D62</f>
        <v>2.034899412094185</v>
      </c>
      <c r="E106">
        <f>E66*10000/E62</f>
        <v>0.9766599555964756</v>
      </c>
      <c r="F106">
        <f>F66*10000/F62</f>
        <v>12.922645427809332</v>
      </c>
      <c r="G106">
        <f>AVERAGE(C106:E106)</f>
        <v>1.4310264963208683</v>
      </c>
      <c r="H106">
        <f>STDEV(C106:E106)</f>
        <v>0.5447309463922012</v>
      </c>
      <c r="I106">
        <f>(B106*B4+C106*C4+D106*D4+E106*E4+F106*F4)/SUM(B4:F4)</f>
        <v>3.058082113847559</v>
      </c>
      <c r="K106">
        <f>(LN(H106)+LN(H126))/2-LN(K114*K115^6)</f>
        <v>-3.4982666301254084</v>
      </c>
    </row>
    <row r="107" spans="1:11" ht="12.75">
      <c r="A107" t="s">
        <v>71</v>
      </c>
      <c r="B107">
        <f>B67*10000/B62</f>
        <v>0.30989633065507655</v>
      </c>
      <c r="C107">
        <f>C67*10000/C62</f>
        <v>-0.18170523273315156</v>
      </c>
      <c r="D107">
        <f>D67*10000/D62</f>
        <v>0.021879678740328486</v>
      </c>
      <c r="E107">
        <f>E67*10000/E62</f>
        <v>-0.41912050557352154</v>
      </c>
      <c r="F107">
        <f>F67*10000/F62</f>
        <v>-0.37448834797672004</v>
      </c>
      <c r="G107">
        <f>AVERAGE(C107:E107)</f>
        <v>-0.1929820198554482</v>
      </c>
      <c r="H107">
        <f>STDEV(C107:E107)</f>
        <v>0.22071625469607722</v>
      </c>
      <c r="I107">
        <f>(B107*B4+C107*C4+D107*D4+E107*E4+F107*F4)/SUM(B4:F4)</f>
        <v>-0.1440483455285384</v>
      </c>
      <c r="K107">
        <f>(LN(H107)+LN(H127))/2-LN(K114*K115^7)</f>
        <v>-3.289541874552186</v>
      </c>
    </row>
    <row r="108" spans="1:9" ht="12.75">
      <c r="A108" t="s">
        <v>72</v>
      </c>
      <c r="B108">
        <f>B68*10000/B62</f>
        <v>0.11212192442399123</v>
      </c>
      <c r="C108">
        <f>C68*10000/C62</f>
        <v>-0.05195068513750896</v>
      </c>
      <c r="D108">
        <f>D68*10000/D62</f>
        <v>0.15863524255941266</v>
      </c>
      <c r="E108">
        <f>E68*10000/E62</f>
        <v>-0.15886918821596227</v>
      </c>
      <c r="F108">
        <f>F68*10000/F62</f>
        <v>-0.2930834985982636</v>
      </c>
      <c r="G108">
        <f>AVERAGE(C108:E108)</f>
        <v>-0.017394876931352856</v>
      </c>
      <c r="H108">
        <f>STDEV(C108:E108)</f>
        <v>0.16154827080809064</v>
      </c>
      <c r="I108">
        <f>(B108*B4+C108*C4+D108*D4+E108*E4+F108*F4)/SUM(B4:F4)</f>
        <v>-0.035231622154838854</v>
      </c>
    </row>
    <row r="109" spans="1:9" ht="12.75">
      <c r="A109" t="s">
        <v>73</v>
      </c>
      <c r="B109">
        <f>B69*10000/B62</f>
        <v>0.03512629514019601</v>
      </c>
      <c r="C109">
        <f>C69*10000/C62</f>
        <v>0.07586707326275498</v>
      </c>
      <c r="D109">
        <f>D69*10000/D62</f>
        <v>-0.010523540942758088</v>
      </c>
      <c r="E109">
        <f>E69*10000/E62</f>
        <v>-0.017079251072502483</v>
      </c>
      <c r="F109">
        <f>F69*10000/F62</f>
        <v>-0.13322843147657762</v>
      </c>
      <c r="G109">
        <f>AVERAGE(C109:E109)</f>
        <v>0.0160880937491648</v>
      </c>
      <c r="H109">
        <f>STDEV(C109:E109)</f>
        <v>0.05187378073353613</v>
      </c>
      <c r="I109">
        <f>(B109*B4+C109*C4+D109*D4+E109*E4+F109*F4)/SUM(B4:F4)</f>
        <v>-0.0009791975781464355</v>
      </c>
    </row>
    <row r="110" spans="1:11" ht="12.75">
      <c r="A110" t="s">
        <v>74</v>
      </c>
      <c r="B110">
        <f>B70*10000/B62</f>
        <v>-0.48048478071085465</v>
      </c>
      <c r="C110">
        <f>C70*10000/C62</f>
        <v>-0.20456104595980437</v>
      </c>
      <c r="D110">
        <f>D70*10000/D62</f>
        <v>-0.11855669587863689</v>
      </c>
      <c r="E110">
        <f>E70*10000/E62</f>
        <v>-0.2041160828010194</v>
      </c>
      <c r="F110">
        <f>F70*10000/F62</f>
        <v>-0.32366099455983843</v>
      </c>
      <c r="G110">
        <f>AVERAGE(C110:E110)</f>
        <v>-0.17574460821315355</v>
      </c>
      <c r="H110">
        <f>STDEV(C110:E110)</f>
        <v>0.049526684584559395</v>
      </c>
      <c r="I110">
        <f>(B110*B4+C110*C4+D110*D4+E110*E4+F110*F4)/SUM(B4:F4)</f>
        <v>-0.23969427637531204</v>
      </c>
      <c r="K110">
        <f>EXP(AVERAGE(K103:K107))</f>
        <v>0.03002297817760302</v>
      </c>
    </row>
    <row r="111" spans="1:9" ht="12.75">
      <c r="A111" t="s">
        <v>75</v>
      </c>
      <c r="B111">
        <f>B71*10000/B62</f>
        <v>0.0283736975455233</v>
      </c>
      <c r="C111">
        <f>C71*10000/C62</f>
        <v>-0.057408504136462896</v>
      </c>
      <c r="D111">
        <f>D71*10000/D62</f>
        <v>0.042228877449459856</v>
      </c>
      <c r="E111">
        <f>E71*10000/E62</f>
        <v>0.006306496398256449</v>
      </c>
      <c r="F111">
        <f>F71*10000/F62</f>
        <v>0.01226580349189202</v>
      </c>
      <c r="G111">
        <f>AVERAGE(C111:E111)</f>
        <v>-0.0029577100962488636</v>
      </c>
      <c r="H111">
        <f>STDEV(C111:E111)</f>
        <v>0.05046058951106616</v>
      </c>
      <c r="I111">
        <f>(B111*B4+C111*C4+D111*D4+E111*E4+F111*F4)/SUM(B4:F4)</f>
        <v>0.0036090356166833507</v>
      </c>
    </row>
    <row r="112" spans="1:9" ht="12.75">
      <c r="A112" t="s">
        <v>76</v>
      </c>
      <c r="B112">
        <f>B72*10000/B62</f>
        <v>-0.04366985457842685</v>
      </c>
      <c r="C112">
        <f>C72*10000/C62</f>
        <v>-0.014761290810582636</v>
      </c>
      <c r="D112">
        <f>D72*10000/D62</f>
        <v>-0.039882892882296225</v>
      </c>
      <c r="E112">
        <f>E72*10000/E62</f>
        <v>-0.03158941803035815</v>
      </c>
      <c r="F112">
        <f>F72*10000/F62</f>
        <v>-0.005386698784699109</v>
      </c>
      <c r="G112">
        <f>AVERAGE(C112:E112)</f>
        <v>-0.028744533907745673</v>
      </c>
      <c r="H112">
        <f>STDEV(C112:E112)</f>
        <v>0.012800146363057737</v>
      </c>
      <c r="I112">
        <f>(B112*B4+C112*C4+D112*D4+E112*E4+F112*F4)/SUM(B4:F4)</f>
        <v>-0.027807387900163093</v>
      </c>
    </row>
    <row r="113" spans="1:9" ht="12.75">
      <c r="A113" t="s">
        <v>77</v>
      </c>
      <c r="B113">
        <f>B73*10000/B62</f>
        <v>0.010739907267216318</v>
      </c>
      <c r="C113">
        <f>C73*10000/C62</f>
        <v>0.025639094392396096</v>
      </c>
      <c r="D113">
        <f>D73*10000/D62</f>
        <v>0.016575666688641435</v>
      </c>
      <c r="E113">
        <f>E73*10000/E62</f>
        <v>0.030871809208368867</v>
      </c>
      <c r="F113">
        <f>F73*10000/F62</f>
        <v>-0.003641131304011401</v>
      </c>
      <c r="G113">
        <f>AVERAGE(C113:E113)</f>
        <v>0.024362190096468797</v>
      </c>
      <c r="H113">
        <f>STDEV(C113:E113)</f>
        <v>0.00723310349516776</v>
      </c>
      <c r="I113">
        <f>(B113*B4+C113*C4+D113*D4+E113*E4+F113*F4)/SUM(B4:F4)</f>
        <v>0.01866257328881347</v>
      </c>
    </row>
    <row r="114" spans="1:11" ht="12.75">
      <c r="A114" t="s">
        <v>78</v>
      </c>
      <c r="B114">
        <f>B74*10000/B62</f>
        <v>-0.20369815096852514</v>
      </c>
      <c r="C114">
        <f>C74*10000/C62</f>
        <v>-0.1880171461363515</v>
      </c>
      <c r="D114">
        <f>D74*10000/D62</f>
        <v>-0.20639354803958526</v>
      </c>
      <c r="E114">
        <f>E74*10000/E62</f>
        <v>-0.19682323844421765</v>
      </c>
      <c r="F114">
        <f>F74*10000/F62</f>
        <v>-0.13863015924031027</v>
      </c>
      <c r="G114">
        <f>AVERAGE(C114:E114)</f>
        <v>-0.1970779775400515</v>
      </c>
      <c r="H114">
        <f>STDEV(C114:E114)</f>
        <v>0.009190849021309346</v>
      </c>
      <c r="I114">
        <f>(B114*B4+C114*C4+D114*D4+E114*E4+F114*F4)/SUM(B4:F4)</f>
        <v>-0.1902717017431846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0.0033969032363634307</v>
      </c>
      <c r="C115">
        <f>C75*10000/C62</f>
        <v>-0.0032450446834482497</v>
      </c>
      <c r="D115">
        <f>D75*10000/D62</f>
        <v>-0.0011622431494389737</v>
      </c>
      <c r="E115">
        <f>E75*10000/E62</f>
        <v>0.003190579626435134</v>
      </c>
      <c r="F115">
        <f>F75*10000/F62</f>
        <v>0.0036248351655077085</v>
      </c>
      <c r="G115">
        <f>AVERAGE(C115:E115)</f>
        <v>-0.0004055694021506966</v>
      </c>
      <c r="H115">
        <f>STDEV(C115:E115)</f>
        <v>0.0032838592287683342</v>
      </c>
      <c r="I115">
        <f>(B115*B4+C115*C4+D115*D4+E115*E4+F115*F4)/SUM(B4:F4)</f>
        <v>0.0006824877475494578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105.09963199423167</v>
      </c>
      <c r="C122">
        <f>C82*10000/C62</f>
        <v>54.715895334357796</v>
      </c>
      <c r="D122">
        <f>D82*10000/D62</f>
        <v>-0.8054602614328704</v>
      </c>
      <c r="E122">
        <f>E82*10000/E62</f>
        <v>-66.14602137372317</v>
      </c>
      <c r="F122">
        <f>F82*10000/F62</f>
        <v>-92.37820571867883</v>
      </c>
      <c r="G122">
        <f>AVERAGE(C122:E122)</f>
        <v>-4.078528766932749</v>
      </c>
      <c r="H122">
        <f>STDEV(C122:E122)</f>
        <v>60.497400445548465</v>
      </c>
      <c r="I122">
        <f>(B122*B4+C122*C4+D122*D4+E122*E4+F122*F4)/SUM(B4:F4)</f>
        <v>0.05749572661377481</v>
      </c>
    </row>
    <row r="123" spans="1:9" ht="12.75">
      <c r="A123" t="s">
        <v>82</v>
      </c>
      <c r="B123">
        <f>B83*10000/B62</f>
        <v>-2.1060887123396927</v>
      </c>
      <c r="C123">
        <f>C83*10000/C62</f>
        <v>1.508108495849747</v>
      </c>
      <c r="D123">
        <f>D83*10000/D62</f>
        <v>0.7720932895059678</v>
      </c>
      <c r="E123">
        <f>E83*10000/E62</f>
        <v>2.2121958316765977</v>
      </c>
      <c r="F123">
        <f>F83*10000/F62</f>
        <v>6.495791028646284</v>
      </c>
      <c r="G123">
        <f>AVERAGE(C123:E123)</f>
        <v>1.4974658723441039</v>
      </c>
      <c r="H123">
        <f>STDEV(C123:E123)</f>
        <v>0.7201102568828547</v>
      </c>
      <c r="I123">
        <f>(B123*B4+C123*C4+D123*D4+E123*E4+F123*F4)/SUM(B4:F4)</f>
        <v>1.6380633470285022</v>
      </c>
    </row>
    <row r="124" spans="1:9" ht="12.75">
      <c r="A124" t="s">
        <v>83</v>
      </c>
      <c r="B124">
        <f>B84*10000/B62</f>
        <v>1.858678126089038</v>
      </c>
      <c r="C124">
        <f>C84*10000/C62</f>
        <v>-2.313490036993217</v>
      </c>
      <c r="D124">
        <f>D84*10000/D62</f>
        <v>0.23536460294272707</v>
      </c>
      <c r="E124">
        <f>E84*10000/E62</f>
        <v>1.286256539818143</v>
      </c>
      <c r="F124">
        <f>F84*10000/F62</f>
        <v>0.49140432332032874</v>
      </c>
      <c r="G124">
        <f>AVERAGE(C124:E124)</f>
        <v>-0.2639562980774491</v>
      </c>
      <c r="H124">
        <f>STDEV(C124:E124)</f>
        <v>1.8510901857994322</v>
      </c>
      <c r="I124">
        <f>(B124*B4+C124*C4+D124*D4+E124*E4+F124*F4)/SUM(B4:F4)</f>
        <v>0.14468531271947904</v>
      </c>
    </row>
    <row r="125" spans="1:9" ht="12.75">
      <c r="A125" t="s">
        <v>84</v>
      </c>
      <c r="B125">
        <f>B85*10000/B62</f>
        <v>-0.2540198070376802</v>
      </c>
      <c r="C125">
        <f>C85*10000/C62</f>
        <v>0.8225610752364886</v>
      </c>
      <c r="D125">
        <f>D85*10000/D62</f>
        <v>0.26818473358644723</v>
      </c>
      <c r="E125">
        <f>E85*10000/E62</f>
        <v>0.7040227551872809</v>
      </c>
      <c r="F125">
        <f>F85*10000/F62</f>
        <v>-0.9636559389913714</v>
      </c>
      <c r="G125">
        <f>AVERAGE(C125:E125)</f>
        <v>0.5982561880034055</v>
      </c>
      <c r="H125">
        <f>STDEV(C125:E125)</f>
        <v>0.29193014077980495</v>
      </c>
      <c r="I125">
        <f>(B125*B4+C125*C4+D125*D4+E125*E4+F125*F4)/SUM(B4:F4)</f>
        <v>0.2669116818724358</v>
      </c>
    </row>
    <row r="126" spans="1:9" ht="12.75">
      <c r="A126" t="s">
        <v>85</v>
      </c>
      <c r="B126">
        <f>B86*10000/B62</f>
        <v>-0.027102992334959275</v>
      </c>
      <c r="C126">
        <f>C86*10000/C62</f>
        <v>0.19866000093945319</v>
      </c>
      <c r="D126">
        <f>D86*10000/D62</f>
        <v>-0.02338990777651811</v>
      </c>
      <c r="E126">
        <f>E86*10000/E62</f>
        <v>0.05065746097058129</v>
      </c>
      <c r="F126">
        <f>F86*10000/F62</f>
        <v>2.2676469792765124</v>
      </c>
      <c r="G126">
        <f>AVERAGE(C126:E126)</f>
        <v>0.07530918471117212</v>
      </c>
      <c r="H126">
        <f>STDEV(C126:E126)</f>
        <v>0.11305892756757248</v>
      </c>
      <c r="I126">
        <f>(B126*B4+C126*C4+D126*D4+E126*E4+F126*F4)/SUM(B4:F4)</f>
        <v>0.3517652012669379</v>
      </c>
    </row>
    <row r="127" spans="1:9" ht="12.75">
      <c r="A127" t="s">
        <v>86</v>
      </c>
      <c r="B127">
        <f>B87*10000/B62</f>
        <v>0.29969876429324005</v>
      </c>
      <c r="C127">
        <f>C87*10000/C62</f>
        <v>-0.10503806207752031</v>
      </c>
      <c r="D127">
        <f>D87*10000/D62</f>
        <v>-0.1701779757352158</v>
      </c>
      <c r="E127">
        <f>E87*10000/E62</f>
        <v>0.0800547879891549</v>
      </c>
      <c r="F127">
        <f>F87*10000/F62</f>
        <v>0.383949420611746</v>
      </c>
      <c r="G127">
        <f>AVERAGE(C127:E127)</f>
        <v>-0.06505374994119373</v>
      </c>
      <c r="H127">
        <f>STDEV(C127:E127)</f>
        <v>0.12981975166763174</v>
      </c>
      <c r="I127">
        <f>(B127*B4+C127*C4+D127*D4+E127*E4+F127*F4)/SUM(B4:F4)</f>
        <v>0.04762719861138562</v>
      </c>
    </row>
    <row r="128" spans="1:9" ht="12.75">
      <c r="A128" t="s">
        <v>87</v>
      </c>
      <c r="B128">
        <f>B88*10000/B62</f>
        <v>0.3541319806542793</v>
      </c>
      <c r="C128">
        <f>C88*10000/C62</f>
        <v>-0.3003749968460586</v>
      </c>
      <c r="D128">
        <f>D88*10000/D62</f>
        <v>0.04815948154472116</v>
      </c>
      <c r="E128">
        <f>E88*10000/E62</f>
        <v>-0.14065823556377838</v>
      </c>
      <c r="F128">
        <f>F88*10000/F62</f>
        <v>0.19348798248800284</v>
      </c>
      <c r="G128">
        <f>AVERAGE(C128:E128)</f>
        <v>-0.1309579169550386</v>
      </c>
      <c r="H128">
        <f>STDEV(C128:E128)</f>
        <v>0.17446960420834495</v>
      </c>
      <c r="I128">
        <f>(B128*B4+C128*C4+D128*D4+E128*E4+F128*F4)/SUM(B4:F4)</f>
        <v>-0.017385290792542245</v>
      </c>
    </row>
    <row r="129" spans="1:9" ht="12.75">
      <c r="A129" t="s">
        <v>88</v>
      </c>
      <c r="B129">
        <f>B89*10000/B62</f>
        <v>0.006664115241201947</v>
      </c>
      <c r="C129">
        <f>C89*10000/C62</f>
        <v>0.032142427751948435</v>
      </c>
      <c r="D129">
        <f>D89*10000/D62</f>
        <v>0.020683202502243335</v>
      </c>
      <c r="E129">
        <f>E89*10000/E62</f>
        <v>-0.13077099293611635</v>
      </c>
      <c r="F129">
        <f>F89*10000/F62</f>
        <v>-0.1510929926799023</v>
      </c>
      <c r="G129">
        <f>AVERAGE(C129:E129)</f>
        <v>-0.02598178756064153</v>
      </c>
      <c r="H129">
        <f>STDEV(C129:E129)</f>
        <v>0.09093080684371195</v>
      </c>
      <c r="I129">
        <f>(B129*B4+C129*C4+D129*D4+E129*E4+F129*F4)/SUM(B4:F4)</f>
        <v>-0.0378646841823913</v>
      </c>
    </row>
    <row r="130" spans="1:9" ht="12.75">
      <c r="A130" t="s">
        <v>89</v>
      </c>
      <c r="B130">
        <f>B90*10000/B62</f>
        <v>0.005248361996684913</v>
      </c>
      <c r="C130">
        <f>C90*10000/C62</f>
        <v>0.01924000023838048</v>
      </c>
      <c r="D130">
        <f>D90*10000/D62</f>
        <v>-0.018985970596955764</v>
      </c>
      <c r="E130">
        <f>E90*10000/E62</f>
        <v>-0.08075250666625282</v>
      </c>
      <c r="F130">
        <f>F90*10000/F62</f>
        <v>0.25798849770075716</v>
      </c>
      <c r="G130">
        <f>AVERAGE(C130:E130)</f>
        <v>-0.0268328256749427</v>
      </c>
      <c r="H130">
        <f>STDEV(C130:E130)</f>
        <v>0.050455972988631206</v>
      </c>
      <c r="I130">
        <f>(B130*B4+C130*C4+D130*D4+E130*E4+F130*F4)/SUM(B4:F4)</f>
        <v>0.015678309604613232</v>
      </c>
    </row>
    <row r="131" spans="1:9" ht="12.75">
      <c r="A131" t="s">
        <v>90</v>
      </c>
      <c r="B131">
        <f>B91*10000/B62</f>
        <v>0.02765383082535177</v>
      </c>
      <c r="C131">
        <f>C91*10000/C62</f>
        <v>-0.025532716913808</v>
      </c>
      <c r="D131">
        <f>D91*10000/D62</f>
        <v>-0.03335183154858457</v>
      </c>
      <c r="E131">
        <f>E91*10000/E62</f>
        <v>-0.06819453240318256</v>
      </c>
      <c r="F131">
        <f>F91*10000/F62</f>
        <v>0.011050623390303395</v>
      </c>
      <c r="G131">
        <f>AVERAGE(C131:E131)</f>
        <v>-0.042359693621858374</v>
      </c>
      <c r="H131">
        <f>STDEV(C131:E131)</f>
        <v>0.022712635460481096</v>
      </c>
      <c r="I131">
        <f>(B131*B4+C131*C4+D131*D4+E131*E4+F131*F4)/SUM(B4:F4)</f>
        <v>-0.025088120832841586</v>
      </c>
    </row>
    <row r="132" spans="1:9" ht="12.75">
      <c r="A132" t="s">
        <v>91</v>
      </c>
      <c r="B132">
        <f>B92*10000/B62</f>
        <v>0.018732507879560878</v>
      </c>
      <c r="C132">
        <f>C92*10000/C62</f>
        <v>-0.04111199351230131</v>
      </c>
      <c r="D132">
        <f>D92*10000/D62</f>
        <v>0.010997626636682743</v>
      </c>
      <c r="E132">
        <f>E92*10000/E62</f>
        <v>-0.021562563642844836</v>
      </c>
      <c r="F132">
        <f>F92*10000/F62</f>
        <v>0.03445505628742383</v>
      </c>
      <c r="G132">
        <f>AVERAGE(C132:E132)</f>
        <v>-0.017225643506154468</v>
      </c>
      <c r="H132">
        <f>STDEV(C132:E132)</f>
        <v>0.026324129334545407</v>
      </c>
      <c r="I132">
        <f>(B132*B4+C132*C4+D132*D4+E132*E4+F132*F4)/SUM(B4:F4)</f>
        <v>-0.005137960050627413</v>
      </c>
    </row>
    <row r="133" spans="1:9" ht="12.75">
      <c r="A133" t="s">
        <v>92</v>
      </c>
      <c r="B133">
        <f>B93*10000/B62</f>
        <v>0.0913489054487916</v>
      </c>
      <c r="C133">
        <f>C93*10000/C62</f>
        <v>0.061894386334243816</v>
      </c>
      <c r="D133">
        <f>D93*10000/D62</f>
        <v>0.07050506349360641</v>
      </c>
      <c r="E133">
        <f>E93*10000/E62</f>
        <v>0.06145509329278706</v>
      </c>
      <c r="F133">
        <f>F93*10000/F62</f>
        <v>0.03341904422234395</v>
      </c>
      <c r="G133">
        <f>AVERAGE(C133:E133)</f>
        <v>0.06461818104021243</v>
      </c>
      <c r="H133">
        <f>STDEV(C133:E133)</f>
        <v>0.005102919101761907</v>
      </c>
      <c r="I133">
        <f>(B133*B4+C133*C4+D133*D4+E133*E4+F133*F4)/SUM(B4:F4)</f>
        <v>0.06435605780950661</v>
      </c>
    </row>
    <row r="134" spans="1:9" ht="12.75">
      <c r="A134" t="s">
        <v>93</v>
      </c>
      <c r="B134">
        <f>B94*10000/B62</f>
        <v>-0.02264002630015968</v>
      </c>
      <c r="C134">
        <f>C94*10000/C62</f>
        <v>-0.002867625143510324</v>
      </c>
      <c r="D134">
        <f>D94*10000/D62</f>
        <v>0.0017870012851773569</v>
      </c>
      <c r="E134">
        <f>E94*10000/E62</f>
        <v>0.00023005252217457925</v>
      </c>
      <c r="F134">
        <f>F94*10000/F62</f>
        <v>-0.018752466812006843</v>
      </c>
      <c r="G134">
        <f>AVERAGE(C134:E134)</f>
        <v>-0.00028352377871946255</v>
      </c>
      <c r="H134">
        <f>STDEV(C134:E134)</f>
        <v>0.0023694318433517903</v>
      </c>
      <c r="I134">
        <f>(B134*B4+C134*C4+D134*D4+E134*E4+F134*F4)/SUM(B4:F4)</f>
        <v>-0.0059869939146809555</v>
      </c>
    </row>
    <row r="135" spans="1:9" ht="12.75">
      <c r="A135" t="s">
        <v>94</v>
      </c>
      <c r="B135">
        <f>B95*10000/B62</f>
        <v>0.002377665465982932</v>
      </c>
      <c r="C135">
        <f>C95*10000/C62</f>
        <v>0.004732707953912415</v>
      </c>
      <c r="D135">
        <f>D95*10000/D62</f>
        <v>0.004595120637166219</v>
      </c>
      <c r="E135">
        <f>E95*10000/E62</f>
        <v>-0.00391169102814405</v>
      </c>
      <c r="F135">
        <f>F95*10000/F62</f>
        <v>-0.0009167673069051057</v>
      </c>
      <c r="G135">
        <f>AVERAGE(C135:E135)</f>
        <v>0.0018053791876448614</v>
      </c>
      <c r="H135">
        <f>STDEV(C135:E135)</f>
        <v>0.00495160594722842</v>
      </c>
      <c r="I135">
        <f>(B135*B4+C135*C4+D135*D4+E135*E4+F135*F4)/SUM(B4:F4)</f>
        <v>0.0015266554664798361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2006-02-08T10:31:22Z</cp:lastPrinted>
  <dcterms:created xsi:type="dcterms:W3CDTF">2006-02-08T10:31:22Z</dcterms:created>
  <dcterms:modified xsi:type="dcterms:W3CDTF">2006-02-08T12:47:07Z</dcterms:modified>
  <cp:category/>
  <cp:version/>
  <cp:contentType/>
  <cp:contentStatus/>
</cp:coreProperties>
</file>