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<sst xmlns="http://schemas.openxmlformats.org/spreadsheetml/2006/main" count="204" uniqueCount="98">
  <si>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13/02/2006       13:57:17</t>
  </si>
  <si>
    <t>LISSNER</t>
  </si>
  <si>
    <t>HCMQAP808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</si>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</sst>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6448159"/>
        <c:axId val="15380248"/>
      </c:lineChart>
      <c:catAx>
        <c:axId val="46448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noMultiLvlLbl val="0"/>
      </c:catAx>
      <c:valAx>
        <c:axId val="1538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-0.003747</v>
      </c>
      <c r="D4" s="12">
        <v>-0.003745</v>
      </c>
      <c r="E4" s="12">
        <v>-0.003747</v>
      </c>
      <c r="F4" s="24">
        <v>-0.002071</v>
      </c>
      <c r="G4" s="34">
        <v>-0.011676</v>
      </c>
    </row>
    <row r="5" spans="1:7" ht="12.75" thickBot="1">
      <c r="A5" s="44" t="s">
        <v>13</v>
      </c>
      <c r="B5" s="45">
        <v>1.175754</v>
      </c>
      <c r="C5" s="46">
        <v>-0.024184</v>
      </c>
      <c r="D5" s="46">
        <v>1.185145</v>
      </c>
      <c r="E5" s="46">
        <v>-0.384841</v>
      </c>
      <c r="F5" s="47">
        <v>-2.67775</v>
      </c>
      <c r="G5" s="48">
        <v>5.841976</v>
      </c>
    </row>
    <row r="6" spans="1:7" ht="12.75" thickTop="1">
      <c r="A6" s="6" t="s">
        <v>14</v>
      </c>
      <c r="B6" s="39">
        <v>79.09797</v>
      </c>
      <c r="C6" s="40">
        <v>-73.43416</v>
      </c>
      <c r="D6" s="40">
        <v>74.05865</v>
      </c>
      <c r="E6" s="40">
        <v>-53.18261</v>
      </c>
      <c r="F6" s="41">
        <v>8.892793</v>
      </c>
      <c r="G6" s="42">
        <v>0.002136856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3.189249</v>
      </c>
      <c r="C8" s="13">
        <v>0.9763012</v>
      </c>
      <c r="D8" s="13">
        <v>1.305973</v>
      </c>
      <c r="E8" s="13">
        <v>0.3446995</v>
      </c>
      <c r="F8" s="25">
        <v>-6.385618</v>
      </c>
      <c r="G8" s="35">
        <v>0.2454064</v>
      </c>
    </row>
    <row r="9" spans="1:7" ht="12">
      <c r="A9" s="20" t="s">
        <v>17</v>
      </c>
      <c r="B9" s="29">
        <v>-0.1555741</v>
      </c>
      <c r="C9" s="13">
        <v>-0.1029787</v>
      </c>
      <c r="D9" s="13">
        <v>0.4538369</v>
      </c>
      <c r="E9" s="13">
        <v>-0.09123927</v>
      </c>
      <c r="F9" s="25">
        <v>-2.291838</v>
      </c>
      <c r="G9" s="35">
        <v>-0.2650324</v>
      </c>
    </row>
    <row r="10" spans="1:7" ht="12">
      <c r="A10" s="20" t="s">
        <v>18</v>
      </c>
      <c r="B10" s="29">
        <v>0.01576792</v>
      </c>
      <c r="C10" s="13">
        <v>-1.156729</v>
      </c>
      <c r="D10" s="13">
        <v>-0.2855809</v>
      </c>
      <c r="E10" s="13">
        <v>0.2477272</v>
      </c>
      <c r="F10" s="25">
        <v>-0.7973109</v>
      </c>
      <c r="G10" s="35">
        <v>-0.3912368</v>
      </c>
    </row>
    <row r="11" spans="1:7" ht="12">
      <c r="A11" s="21" t="s">
        <v>19</v>
      </c>
      <c r="B11" s="31">
        <v>2.458822</v>
      </c>
      <c r="C11" s="15">
        <v>1.195584</v>
      </c>
      <c r="D11" s="15">
        <v>1.791319</v>
      </c>
      <c r="E11" s="15">
        <v>0.9193749</v>
      </c>
      <c r="F11" s="27">
        <v>12.91854</v>
      </c>
      <c r="G11" s="37">
        <v>3.015172</v>
      </c>
    </row>
    <row r="12" spans="1:7" ht="12">
      <c r="A12" s="20" t="s">
        <v>20</v>
      </c>
      <c r="B12" s="29">
        <v>-0.04672567</v>
      </c>
      <c r="C12" s="13">
        <v>-0.0252759</v>
      </c>
      <c r="D12" s="13">
        <v>0.1596007</v>
      </c>
      <c r="E12" s="13">
        <v>0.3409379</v>
      </c>
      <c r="F12" s="25">
        <v>-0.05050645</v>
      </c>
      <c r="G12" s="35">
        <v>0.100854</v>
      </c>
    </row>
    <row r="13" spans="1:7" ht="12">
      <c r="A13" s="20" t="s">
        <v>21</v>
      </c>
      <c r="B13" s="29">
        <v>0.08180765</v>
      </c>
      <c r="C13" s="13">
        <v>0.08678809</v>
      </c>
      <c r="D13" s="13">
        <v>-0.006608802</v>
      </c>
      <c r="E13" s="13">
        <v>-0.1377055</v>
      </c>
      <c r="F13" s="25">
        <v>-0.1191497</v>
      </c>
      <c r="G13" s="35">
        <v>-0.01782197</v>
      </c>
    </row>
    <row r="14" spans="1:7" ht="12">
      <c r="A14" s="20" t="s">
        <v>22</v>
      </c>
      <c r="B14" s="29">
        <v>-0.009453108</v>
      </c>
      <c r="C14" s="13">
        <v>-0.00486137</v>
      </c>
      <c r="D14" s="13">
        <v>0.04863551</v>
      </c>
      <c r="E14" s="13">
        <v>0.09207728</v>
      </c>
      <c r="F14" s="25">
        <v>-0.06957638</v>
      </c>
      <c r="G14" s="35">
        <v>0.02205982</v>
      </c>
    </row>
    <row r="15" spans="1:7" ht="12">
      <c r="A15" s="21" t="s">
        <v>23</v>
      </c>
      <c r="B15" s="31">
        <v>-0.4158921</v>
      </c>
      <c r="C15" s="15">
        <v>-0.2115318</v>
      </c>
      <c r="D15" s="15">
        <v>-0.1496159</v>
      </c>
      <c r="E15" s="15">
        <v>-0.2232637</v>
      </c>
      <c r="F15" s="27">
        <v>-0.4173011</v>
      </c>
      <c r="G15" s="37">
        <v>-0.2564901</v>
      </c>
    </row>
    <row r="16" spans="1:7" ht="12">
      <c r="A16" s="20" t="s">
        <v>24</v>
      </c>
      <c r="B16" s="29">
        <v>-0.01205097</v>
      </c>
      <c r="C16" s="13">
        <v>0.02801487</v>
      </c>
      <c r="D16" s="13">
        <v>0.01014801</v>
      </c>
      <c r="E16" s="13">
        <v>0.0141566</v>
      </c>
      <c r="F16" s="25">
        <v>0.03543673</v>
      </c>
      <c r="G16" s="35">
        <v>0.01555497</v>
      </c>
    </row>
    <row r="17" spans="1:7" ht="12">
      <c r="A17" s="20" t="s">
        <v>25</v>
      </c>
      <c r="B17" s="29">
        <v>-0.02527829</v>
      </c>
      <c r="C17" s="13">
        <v>-0.03953379</v>
      </c>
      <c r="D17" s="13">
        <v>-0.0208491</v>
      </c>
      <c r="E17" s="13">
        <v>-0.001483122</v>
      </c>
      <c r="F17" s="25">
        <v>-0.02165339</v>
      </c>
      <c r="G17" s="35">
        <v>-0.02143517</v>
      </c>
    </row>
    <row r="18" spans="1:7" ht="12">
      <c r="A18" s="20" t="s">
        <v>26</v>
      </c>
      <c r="B18" s="29">
        <v>0.01785869</v>
      </c>
      <c r="C18" s="13">
        <v>0.0552371</v>
      </c>
      <c r="D18" s="13">
        <v>0.02042411</v>
      </c>
      <c r="E18" s="13">
        <v>0.0409164</v>
      </c>
      <c r="F18" s="25">
        <v>-0.009629278</v>
      </c>
      <c r="G18" s="35">
        <v>0.02936491</v>
      </c>
    </row>
    <row r="19" spans="1:7" ht="12">
      <c r="A19" s="21" t="s">
        <v>27</v>
      </c>
      <c r="B19" s="31">
        <v>-0.2142002</v>
      </c>
      <c r="C19" s="15">
        <v>-0.194998</v>
      </c>
      <c r="D19" s="15">
        <v>-0.2118156</v>
      </c>
      <c r="E19" s="15">
        <v>-0.1953246</v>
      </c>
      <c r="F19" s="27">
        <v>-0.1467913</v>
      </c>
      <c r="G19" s="37">
        <v>-0.1954955</v>
      </c>
    </row>
    <row r="20" spans="1:7" ht="12.75" thickBot="1">
      <c r="A20" s="44" t="s">
        <v>28</v>
      </c>
      <c r="B20" s="45">
        <v>0.002832314</v>
      </c>
      <c r="C20" s="46">
        <v>0.005327631</v>
      </c>
      <c r="D20" s="46">
        <v>-0.000934427</v>
      </c>
      <c r="E20" s="46">
        <v>-0.00858664</v>
      </c>
      <c r="F20" s="47">
        <v>-0.001987322</v>
      </c>
      <c r="G20" s="48">
        <v>-0.0008623522</v>
      </c>
    </row>
    <row r="21" spans="1:7" ht="12.75" thickTop="1">
      <c r="A21" s="6" t="s">
        <v>29</v>
      </c>
      <c r="B21" s="39">
        <v>-5.631793</v>
      </c>
      <c r="C21" s="40">
        <v>47.34579</v>
      </c>
      <c r="D21" s="40">
        <v>14.10059</v>
      </c>
      <c r="E21" s="40">
        <v>-35.17551</v>
      </c>
      <c r="F21" s="41">
        <v>-41.32163</v>
      </c>
      <c r="G21" s="43">
        <v>0.006828556</v>
      </c>
    </row>
    <row r="22" spans="1:7" ht="12">
      <c r="A22" s="20" t="s">
        <v>30</v>
      </c>
      <c r="B22" s="29">
        <v>23.51512</v>
      </c>
      <c r="C22" s="13">
        <v>-0.4836753</v>
      </c>
      <c r="D22" s="13">
        <v>23.70295</v>
      </c>
      <c r="E22" s="13">
        <v>-7.696824</v>
      </c>
      <c r="F22" s="25">
        <v>-53.55552</v>
      </c>
      <c r="G22" s="36">
        <v>0</v>
      </c>
    </row>
    <row r="23" spans="1:7" ht="12">
      <c r="A23" s="20" t="s">
        <v>31</v>
      </c>
      <c r="B23" s="29">
        <v>1.330486</v>
      </c>
      <c r="C23" s="13">
        <v>-0.7344348</v>
      </c>
      <c r="D23" s="13">
        <v>-1.716314</v>
      </c>
      <c r="E23" s="13">
        <v>0.2483486</v>
      </c>
      <c r="F23" s="25">
        <v>3.554994</v>
      </c>
      <c r="G23" s="35">
        <v>0.1361678</v>
      </c>
    </row>
    <row r="24" spans="1:7" ht="12">
      <c r="A24" s="20" t="s">
        <v>32</v>
      </c>
      <c r="B24" s="29">
        <v>1.756756</v>
      </c>
      <c r="C24" s="13">
        <v>0.8821353</v>
      </c>
      <c r="D24" s="13">
        <v>-0.4270703</v>
      </c>
      <c r="E24" s="13">
        <v>-2.827028</v>
      </c>
      <c r="F24" s="25">
        <v>-2.114724</v>
      </c>
      <c r="G24" s="35">
        <v>-0.5971527</v>
      </c>
    </row>
    <row r="25" spans="1:7" ht="12">
      <c r="A25" s="20" t="s">
        <v>33</v>
      </c>
      <c r="B25" s="29">
        <v>0.8944254</v>
      </c>
      <c r="C25" s="13">
        <v>0.03885776</v>
      </c>
      <c r="D25" s="13">
        <v>-0.4805097</v>
      </c>
      <c r="E25" s="13">
        <v>0.3106834</v>
      </c>
      <c r="F25" s="25">
        <v>-1.926699</v>
      </c>
      <c r="G25" s="35">
        <v>-0.1579576</v>
      </c>
    </row>
    <row r="26" spans="1:7" ht="12">
      <c r="A26" s="21" t="s">
        <v>34</v>
      </c>
      <c r="B26" s="31">
        <v>0.5427936</v>
      </c>
      <c r="C26" s="15">
        <v>0.1764862</v>
      </c>
      <c r="D26" s="15">
        <v>0.1175015</v>
      </c>
      <c r="E26" s="15">
        <v>0.1204263</v>
      </c>
      <c r="F26" s="27">
        <v>2.136839</v>
      </c>
      <c r="G26" s="37">
        <v>0.4627223</v>
      </c>
    </row>
    <row r="27" spans="1:7" ht="12">
      <c r="A27" s="20" t="s">
        <v>35</v>
      </c>
      <c r="B27" s="29">
        <v>-0.0884876</v>
      </c>
      <c r="C27" s="13">
        <v>-0.5760858</v>
      </c>
      <c r="D27" s="13">
        <v>-0.3687975</v>
      </c>
      <c r="E27" s="13">
        <v>-0.2131255</v>
      </c>
      <c r="F27" s="25">
        <v>-0.451436</v>
      </c>
      <c r="G27" s="49">
        <v>-0.3515377</v>
      </c>
    </row>
    <row r="28" spans="1:7" ht="12">
      <c r="A28" s="20" t="s">
        <v>36</v>
      </c>
      <c r="B28" s="29">
        <v>0.4039685</v>
      </c>
      <c r="C28" s="13">
        <v>-0.1365326</v>
      </c>
      <c r="D28" s="13">
        <v>-0.2469506</v>
      </c>
      <c r="E28" s="13">
        <v>-0.1857081</v>
      </c>
      <c r="F28" s="25">
        <v>-0.2630165</v>
      </c>
      <c r="G28" s="35">
        <v>-0.1133161</v>
      </c>
    </row>
    <row r="29" spans="1:7" ht="12">
      <c r="A29" s="20" t="s">
        <v>37</v>
      </c>
      <c r="B29" s="29">
        <v>0.05548527</v>
      </c>
      <c r="C29" s="13">
        <v>-0.1179253</v>
      </c>
      <c r="D29" s="13">
        <v>-0.12749</v>
      </c>
      <c r="E29" s="13">
        <v>-0.0478447</v>
      </c>
      <c r="F29" s="25">
        <v>-0.01055376</v>
      </c>
      <c r="G29" s="35">
        <v>-0.0639127</v>
      </c>
    </row>
    <row r="30" spans="1:7" ht="12">
      <c r="A30" s="21" t="s">
        <v>38</v>
      </c>
      <c r="B30" s="31">
        <v>0.1395307</v>
      </c>
      <c r="C30" s="15">
        <v>0.05862074</v>
      </c>
      <c r="D30" s="15">
        <v>0.0440754</v>
      </c>
      <c r="E30" s="15">
        <v>0.03874111</v>
      </c>
      <c r="F30" s="27">
        <v>0.3300274</v>
      </c>
      <c r="G30" s="37">
        <v>0.09818586</v>
      </c>
    </row>
    <row r="31" spans="1:7" ht="12">
      <c r="A31" s="20" t="s">
        <v>39</v>
      </c>
      <c r="B31" s="29">
        <v>-0.01311463</v>
      </c>
      <c r="C31" s="13">
        <v>-0.05216988</v>
      </c>
      <c r="D31" s="13">
        <v>-0.03429818</v>
      </c>
      <c r="E31" s="13">
        <v>-0.02462972</v>
      </c>
      <c r="F31" s="25">
        <v>-0.04138935</v>
      </c>
      <c r="G31" s="35">
        <v>-0.03414195</v>
      </c>
    </row>
    <row r="32" spans="1:7" ht="12">
      <c r="A32" s="20" t="s">
        <v>40</v>
      </c>
      <c r="B32" s="29">
        <v>0.03726369</v>
      </c>
      <c r="C32" s="13">
        <v>-0.03095894</v>
      </c>
      <c r="D32" s="13">
        <v>-0.02580389</v>
      </c>
      <c r="E32" s="13">
        <v>0.0005847484</v>
      </c>
      <c r="F32" s="25">
        <v>-0.01871855</v>
      </c>
      <c r="G32" s="35">
        <v>-0.01059895</v>
      </c>
    </row>
    <row r="33" spans="1:7" ht="12">
      <c r="A33" s="20" t="s">
        <v>41</v>
      </c>
      <c r="B33" s="29">
        <v>0.07588635</v>
      </c>
      <c r="C33" s="13">
        <v>0.04003298</v>
      </c>
      <c r="D33" s="13">
        <v>0.06702757</v>
      </c>
      <c r="E33" s="13">
        <v>0.07570094</v>
      </c>
      <c r="F33" s="25">
        <v>0.04285178</v>
      </c>
      <c r="G33" s="35">
        <v>0.06068729</v>
      </c>
    </row>
    <row r="34" spans="1:7" ht="12">
      <c r="A34" s="21" t="s">
        <v>42</v>
      </c>
      <c r="B34" s="31">
        <v>0.00516673</v>
      </c>
      <c r="C34" s="15">
        <v>0.001548262</v>
      </c>
      <c r="D34" s="15">
        <v>0.004211847</v>
      </c>
      <c r="E34" s="15">
        <v>0.01442545</v>
      </c>
      <c r="F34" s="27">
        <v>-0.009532259</v>
      </c>
      <c r="G34" s="37">
        <v>0.004341898</v>
      </c>
    </row>
    <row r="35" spans="1:7" ht="12.75" thickBot="1">
      <c r="A35" s="22" t="s">
        <v>43</v>
      </c>
      <c r="B35" s="32">
        <v>0.00241727</v>
      </c>
      <c r="C35" s="16">
        <v>0.003721952</v>
      </c>
      <c r="D35" s="16">
        <v>0.0003294038</v>
      </c>
      <c r="E35" s="16">
        <v>-0.0004128177</v>
      </c>
      <c r="F35" s="28">
        <v>0.002693642</v>
      </c>
      <c r="G35" s="38">
        <v>0.001584763</v>
      </c>
    </row>
    <row r="36" spans="1:7" ht="12">
      <c r="A36" s="4" t="s">
        <v>44</v>
      </c>
      <c r="B36" s="3">
        <v>22.40906</v>
      </c>
      <c r="C36" s="3">
        <v>22.40906</v>
      </c>
      <c r="D36" s="3">
        <v>22.42127</v>
      </c>
      <c r="E36" s="3">
        <v>22.42127</v>
      </c>
      <c r="F36" s="3">
        <v>22.43042</v>
      </c>
      <c r="G36" s="3"/>
    </row>
    <row r="37" spans="1:6" ht="12">
      <c r="A37" s="4" t="s">
        <v>45</v>
      </c>
      <c r="B37" s="2">
        <v>-0.09002686</v>
      </c>
      <c r="C37" s="2">
        <v>-0.01831055</v>
      </c>
      <c r="D37" s="2">
        <v>0.02390544</v>
      </c>
      <c r="E37" s="2">
        <v>0.02187093</v>
      </c>
      <c r="F37" s="2">
        <v>0.01780192</v>
      </c>
    </row>
    <row r="38" spans="1:7" ht="12">
      <c r="A38" s="4" t="s">
        <v>53</v>
      </c>
      <c r="B38" s="2">
        <v>-0.0001344433</v>
      </c>
      <c r="C38" s="2">
        <v>0.000124842</v>
      </c>
      <c r="D38" s="2">
        <v>-0.0001259558</v>
      </c>
      <c r="E38" s="2">
        <v>9.036436E-05</v>
      </c>
      <c r="F38" s="2">
        <v>-1.549351E-05</v>
      </c>
      <c r="G38" s="2">
        <v>0.0002971129</v>
      </c>
    </row>
    <row r="39" spans="1:7" ht="12.75" thickBot="1">
      <c r="A39" s="4" t="s">
        <v>54</v>
      </c>
      <c r="B39" s="2">
        <v>0</v>
      </c>
      <c r="C39" s="2">
        <v>-8.04818E-05</v>
      </c>
      <c r="D39" s="2">
        <v>-2.367246E-05</v>
      </c>
      <c r="E39" s="2">
        <v>5.986792E-05</v>
      </c>
      <c r="F39" s="2">
        <v>7.016379E-05</v>
      </c>
      <c r="G39" s="2">
        <v>0.0007724956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3.116574</v>
      </c>
      <c r="F40" s="17" t="s">
        <v>48</v>
      </c>
      <c r="G40" s="8">
        <v>54.913837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0.003747</v>
      </c>
      <c r="D4">
        <v>0.003745</v>
      </c>
      <c r="E4">
        <v>0.003747</v>
      </c>
      <c r="F4">
        <v>0.002071</v>
      </c>
      <c r="G4">
        <v>0.011676</v>
      </c>
    </row>
    <row r="5" spans="1:7" ht="12.75">
      <c r="A5" t="s">
        <v>13</v>
      </c>
      <c r="B5">
        <v>1.175754</v>
      </c>
      <c r="C5">
        <v>-0.024184</v>
      </c>
      <c r="D5">
        <v>1.185145</v>
      </c>
      <c r="E5">
        <v>-0.384841</v>
      </c>
      <c r="F5">
        <v>-2.67775</v>
      </c>
      <c r="G5">
        <v>5.841976</v>
      </c>
    </row>
    <row r="6" spans="1:7" ht="12.75">
      <c r="A6" t="s">
        <v>14</v>
      </c>
      <c r="B6" s="50">
        <v>79.09797</v>
      </c>
      <c r="C6" s="50">
        <v>-73.43416</v>
      </c>
      <c r="D6" s="50">
        <v>74.05865</v>
      </c>
      <c r="E6" s="50">
        <v>-53.18261</v>
      </c>
      <c r="F6" s="50">
        <v>8.892793</v>
      </c>
      <c r="G6" s="50">
        <v>0.002136856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3.189249</v>
      </c>
      <c r="C8" s="50">
        <v>0.9763012</v>
      </c>
      <c r="D8" s="50">
        <v>1.305973</v>
      </c>
      <c r="E8" s="50">
        <v>0.3446995</v>
      </c>
      <c r="F8" s="50">
        <v>-6.385618</v>
      </c>
      <c r="G8" s="50">
        <v>0.2454064</v>
      </c>
    </row>
    <row r="9" spans="1:7" ht="12.75">
      <c r="A9" t="s">
        <v>17</v>
      </c>
      <c r="B9" s="50">
        <v>-0.1555741</v>
      </c>
      <c r="C9" s="50">
        <v>-0.1029787</v>
      </c>
      <c r="D9" s="50">
        <v>0.4538369</v>
      </c>
      <c r="E9" s="50">
        <v>-0.09123927</v>
      </c>
      <c r="F9" s="50">
        <v>-2.291838</v>
      </c>
      <c r="G9" s="50">
        <v>-0.2650324</v>
      </c>
    </row>
    <row r="10" spans="1:7" ht="12.75">
      <c r="A10" t="s">
        <v>18</v>
      </c>
      <c r="B10" s="50">
        <v>0.01576792</v>
      </c>
      <c r="C10" s="50">
        <v>-1.156729</v>
      </c>
      <c r="D10" s="50">
        <v>-0.2855809</v>
      </c>
      <c r="E10" s="50">
        <v>0.2477272</v>
      </c>
      <c r="F10" s="50">
        <v>-0.7973109</v>
      </c>
      <c r="G10" s="50">
        <v>-0.3912368</v>
      </c>
    </row>
    <row r="11" spans="1:7" ht="12.75">
      <c r="A11" t="s">
        <v>19</v>
      </c>
      <c r="B11" s="50">
        <v>2.458822</v>
      </c>
      <c r="C11" s="50">
        <v>1.195584</v>
      </c>
      <c r="D11" s="50">
        <v>1.791319</v>
      </c>
      <c r="E11" s="50">
        <v>0.9193749</v>
      </c>
      <c r="F11" s="50">
        <v>12.91854</v>
      </c>
      <c r="G11" s="50">
        <v>3.015172</v>
      </c>
    </row>
    <row r="12" spans="1:7" ht="12.75">
      <c r="A12" t="s">
        <v>20</v>
      </c>
      <c r="B12" s="50">
        <v>-0.04672567</v>
      </c>
      <c r="C12" s="50">
        <v>-0.0252759</v>
      </c>
      <c r="D12" s="50">
        <v>0.1596007</v>
      </c>
      <c r="E12" s="50">
        <v>0.3409379</v>
      </c>
      <c r="F12" s="50">
        <v>-0.05050645</v>
      </c>
      <c r="G12" s="50">
        <v>0.100854</v>
      </c>
    </row>
    <row r="13" spans="1:7" ht="12.75">
      <c r="A13" t="s">
        <v>21</v>
      </c>
      <c r="B13" s="50">
        <v>0.08180765</v>
      </c>
      <c r="C13" s="50">
        <v>0.08678809</v>
      </c>
      <c r="D13" s="50">
        <v>-0.006608802</v>
      </c>
      <c r="E13" s="50">
        <v>-0.1377055</v>
      </c>
      <c r="F13" s="50">
        <v>-0.1191497</v>
      </c>
      <c r="G13" s="50">
        <v>-0.01782197</v>
      </c>
    </row>
    <row r="14" spans="1:7" ht="12.75">
      <c r="A14" t="s">
        <v>22</v>
      </c>
      <c r="B14" s="50">
        <v>-0.009453108</v>
      </c>
      <c r="C14" s="50">
        <v>-0.00486137</v>
      </c>
      <c r="D14" s="50">
        <v>0.04863551</v>
      </c>
      <c r="E14" s="50">
        <v>0.09207728</v>
      </c>
      <c r="F14" s="50">
        <v>-0.06957638</v>
      </c>
      <c r="G14" s="50">
        <v>0.02205982</v>
      </c>
    </row>
    <row r="15" spans="1:7" ht="12.75">
      <c r="A15" t="s">
        <v>23</v>
      </c>
      <c r="B15" s="50">
        <v>-0.4158921</v>
      </c>
      <c r="C15" s="50">
        <v>-0.2115318</v>
      </c>
      <c r="D15" s="50">
        <v>-0.1496159</v>
      </c>
      <c r="E15" s="50">
        <v>-0.2232637</v>
      </c>
      <c r="F15" s="50">
        <v>-0.4173011</v>
      </c>
      <c r="G15" s="50">
        <v>-0.2564901</v>
      </c>
    </row>
    <row r="16" spans="1:7" ht="12.75">
      <c r="A16" t="s">
        <v>24</v>
      </c>
      <c r="B16" s="50">
        <v>-0.01205097</v>
      </c>
      <c r="C16" s="50">
        <v>0.02801487</v>
      </c>
      <c r="D16" s="50">
        <v>0.01014801</v>
      </c>
      <c r="E16" s="50">
        <v>0.0141566</v>
      </c>
      <c r="F16" s="50">
        <v>0.03543673</v>
      </c>
      <c r="G16" s="50">
        <v>0.01555497</v>
      </c>
    </row>
    <row r="17" spans="1:7" ht="12.75">
      <c r="A17" t="s">
        <v>25</v>
      </c>
      <c r="B17" s="50">
        <v>-0.02527829</v>
      </c>
      <c r="C17" s="50">
        <v>-0.03953379</v>
      </c>
      <c r="D17" s="50">
        <v>-0.0208491</v>
      </c>
      <c r="E17" s="50">
        <v>-0.001483122</v>
      </c>
      <c r="F17" s="50">
        <v>-0.02165339</v>
      </c>
      <c r="G17" s="50">
        <v>-0.02143517</v>
      </c>
    </row>
    <row r="18" spans="1:7" ht="12.75">
      <c r="A18" t="s">
        <v>26</v>
      </c>
      <c r="B18" s="50">
        <v>0.01785869</v>
      </c>
      <c r="C18" s="50">
        <v>0.0552371</v>
      </c>
      <c r="D18" s="50">
        <v>0.02042411</v>
      </c>
      <c r="E18" s="50">
        <v>0.0409164</v>
      </c>
      <c r="F18" s="50">
        <v>-0.009629278</v>
      </c>
      <c r="G18" s="50">
        <v>0.02936491</v>
      </c>
    </row>
    <row r="19" spans="1:7" ht="12.75">
      <c r="A19" t="s">
        <v>27</v>
      </c>
      <c r="B19" s="50">
        <v>-0.2142002</v>
      </c>
      <c r="C19" s="50">
        <v>-0.194998</v>
      </c>
      <c r="D19" s="50">
        <v>-0.2118156</v>
      </c>
      <c r="E19" s="50">
        <v>-0.1953246</v>
      </c>
      <c r="F19" s="50">
        <v>-0.1467913</v>
      </c>
      <c r="G19" s="50">
        <v>-0.1954955</v>
      </c>
    </row>
    <row r="20" spans="1:7" ht="12.75">
      <c r="A20" t="s">
        <v>28</v>
      </c>
      <c r="B20" s="50">
        <v>0.002832314</v>
      </c>
      <c r="C20" s="50">
        <v>0.005327631</v>
      </c>
      <c r="D20" s="50">
        <v>-0.000934427</v>
      </c>
      <c r="E20" s="50">
        <v>-0.00858664</v>
      </c>
      <c r="F20" s="50">
        <v>-0.001987322</v>
      </c>
      <c r="G20" s="50">
        <v>-0.0008623522</v>
      </c>
    </row>
    <row r="21" spans="1:7" ht="12.75">
      <c r="A21" t="s">
        <v>29</v>
      </c>
      <c r="B21" s="50">
        <v>-5.631793</v>
      </c>
      <c r="C21" s="50">
        <v>47.34579</v>
      </c>
      <c r="D21" s="50">
        <v>14.10059</v>
      </c>
      <c r="E21" s="50">
        <v>-35.17551</v>
      </c>
      <c r="F21" s="50">
        <v>-41.32163</v>
      </c>
      <c r="G21" s="50">
        <v>0.006828556</v>
      </c>
    </row>
    <row r="22" spans="1:7" ht="12.75">
      <c r="A22" t="s">
        <v>30</v>
      </c>
      <c r="B22" s="50">
        <v>23.51512</v>
      </c>
      <c r="C22" s="50">
        <v>-0.4836753</v>
      </c>
      <c r="D22" s="50">
        <v>23.70295</v>
      </c>
      <c r="E22" s="50">
        <v>-7.696824</v>
      </c>
      <c r="F22" s="50">
        <v>-53.55552</v>
      </c>
      <c r="G22" s="50">
        <v>0</v>
      </c>
    </row>
    <row r="23" spans="1:7" ht="12.75">
      <c r="A23" t="s">
        <v>31</v>
      </c>
      <c r="B23" s="50">
        <v>1.330486</v>
      </c>
      <c r="C23" s="50">
        <v>-0.7344348</v>
      </c>
      <c r="D23" s="50">
        <v>-1.716314</v>
      </c>
      <c r="E23" s="50">
        <v>0.2483486</v>
      </c>
      <c r="F23" s="50">
        <v>3.554994</v>
      </c>
      <c r="G23" s="50">
        <v>0.1361678</v>
      </c>
    </row>
    <row r="24" spans="1:7" ht="12.75">
      <c r="A24" t="s">
        <v>32</v>
      </c>
      <c r="B24" s="50">
        <v>1.756756</v>
      </c>
      <c r="C24" s="50">
        <v>0.8821353</v>
      </c>
      <c r="D24" s="50">
        <v>-0.4270703</v>
      </c>
      <c r="E24" s="50">
        <v>-2.827028</v>
      </c>
      <c r="F24" s="50">
        <v>-2.114724</v>
      </c>
      <c r="G24" s="50">
        <v>-0.5971527</v>
      </c>
    </row>
    <row r="25" spans="1:7" ht="12.75">
      <c r="A25" t="s">
        <v>33</v>
      </c>
      <c r="B25" s="50">
        <v>0.8944254</v>
      </c>
      <c r="C25" s="50">
        <v>0.03885776</v>
      </c>
      <c r="D25" s="50">
        <v>-0.4805097</v>
      </c>
      <c r="E25" s="50">
        <v>0.3106834</v>
      </c>
      <c r="F25" s="50">
        <v>-1.926699</v>
      </c>
      <c r="G25" s="50">
        <v>-0.1579576</v>
      </c>
    </row>
    <row r="26" spans="1:7" ht="12.75">
      <c r="A26" t="s">
        <v>34</v>
      </c>
      <c r="B26" s="50">
        <v>0.5427936</v>
      </c>
      <c r="C26" s="50">
        <v>0.1764862</v>
      </c>
      <c r="D26" s="50">
        <v>0.1175015</v>
      </c>
      <c r="E26" s="50">
        <v>0.1204263</v>
      </c>
      <c r="F26" s="50">
        <v>2.136839</v>
      </c>
      <c r="G26" s="50">
        <v>0.4627223</v>
      </c>
    </row>
    <row r="27" spans="1:7" ht="12.75">
      <c r="A27" t="s">
        <v>35</v>
      </c>
      <c r="B27" s="50">
        <v>-0.0884876</v>
      </c>
      <c r="C27" s="50">
        <v>-0.5760858</v>
      </c>
      <c r="D27" s="50">
        <v>-0.3687975</v>
      </c>
      <c r="E27" s="50">
        <v>-0.2131255</v>
      </c>
      <c r="F27" s="50">
        <v>-0.451436</v>
      </c>
      <c r="G27" s="50">
        <v>-0.3515377</v>
      </c>
    </row>
    <row r="28" spans="1:7" ht="12.75">
      <c r="A28" t="s">
        <v>36</v>
      </c>
      <c r="B28" s="50">
        <v>0.4039685</v>
      </c>
      <c r="C28" s="50">
        <v>-0.1365326</v>
      </c>
      <c r="D28" s="50">
        <v>-0.2469506</v>
      </c>
      <c r="E28" s="50">
        <v>-0.1857081</v>
      </c>
      <c r="F28" s="50">
        <v>-0.2630165</v>
      </c>
      <c r="G28" s="50">
        <v>-0.1133161</v>
      </c>
    </row>
    <row r="29" spans="1:7" ht="12.75">
      <c r="A29" t="s">
        <v>37</v>
      </c>
      <c r="B29" s="50">
        <v>0.05548527</v>
      </c>
      <c r="C29" s="50">
        <v>-0.1179253</v>
      </c>
      <c r="D29" s="50">
        <v>-0.12749</v>
      </c>
      <c r="E29" s="50">
        <v>-0.0478447</v>
      </c>
      <c r="F29" s="50">
        <v>-0.01055376</v>
      </c>
      <c r="G29" s="50">
        <v>-0.0639127</v>
      </c>
    </row>
    <row r="30" spans="1:7" ht="12.75">
      <c r="A30" t="s">
        <v>38</v>
      </c>
      <c r="B30" s="50">
        <v>0.1395307</v>
      </c>
      <c r="C30" s="50">
        <v>0.05862074</v>
      </c>
      <c r="D30" s="50">
        <v>0.0440754</v>
      </c>
      <c r="E30" s="50">
        <v>0.03874111</v>
      </c>
      <c r="F30" s="50">
        <v>0.3300274</v>
      </c>
      <c r="G30" s="50">
        <v>0.09818586</v>
      </c>
    </row>
    <row r="31" spans="1:7" ht="12.75">
      <c r="A31" t="s">
        <v>39</v>
      </c>
      <c r="B31" s="50">
        <v>-0.01311463</v>
      </c>
      <c r="C31" s="50">
        <v>-0.05216988</v>
      </c>
      <c r="D31" s="50">
        <v>-0.03429818</v>
      </c>
      <c r="E31" s="50">
        <v>-0.02462972</v>
      </c>
      <c r="F31" s="50">
        <v>-0.04138935</v>
      </c>
      <c r="G31" s="50">
        <v>-0.03414195</v>
      </c>
    </row>
    <row r="32" spans="1:7" ht="12.75">
      <c r="A32" t="s">
        <v>40</v>
      </c>
      <c r="B32" s="50">
        <v>0.03726369</v>
      </c>
      <c r="C32" s="50">
        <v>-0.03095894</v>
      </c>
      <c r="D32" s="50">
        <v>-0.02580389</v>
      </c>
      <c r="E32" s="50">
        <v>0.0005847484</v>
      </c>
      <c r="F32" s="50">
        <v>-0.01871855</v>
      </c>
      <c r="G32" s="50">
        <v>-0.01059895</v>
      </c>
    </row>
    <row r="33" spans="1:7" ht="12.75">
      <c r="A33" t="s">
        <v>41</v>
      </c>
      <c r="B33" s="50">
        <v>0.07588635</v>
      </c>
      <c r="C33" s="50">
        <v>0.04003298</v>
      </c>
      <c r="D33" s="50">
        <v>0.06702757</v>
      </c>
      <c r="E33" s="50">
        <v>0.07570094</v>
      </c>
      <c r="F33" s="50">
        <v>0.04285178</v>
      </c>
      <c r="G33" s="50">
        <v>0.06068729</v>
      </c>
    </row>
    <row r="34" spans="1:7" ht="12.75">
      <c r="A34" t="s">
        <v>42</v>
      </c>
      <c r="B34" s="50">
        <v>0.00516673</v>
      </c>
      <c r="C34" s="50">
        <v>0.001548262</v>
      </c>
      <c r="D34" s="50">
        <v>0.004211847</v>
      </c>
      <c r="E34" s="50">
        <v>0.01442545</v>
      </c>
      <c r="F34" s="50">
        <v>-0.009532259</v>
      </c>
      <c r="G34" s="50">
        <v>0.004341898</v>
      </c>
    </row>
    <row r="35" spans="1:7" ht="12.75">
      <c r="A35" t="s">
        <v>43</v>
      </c>
      <c r="B35" s="50">
        <v>0.00241727</v>
      </c>
      <c r="C35" s="50">
        <v>0.003721952</v>
      </c>
      <c r="D35" s="50">
        <v>0.0003294038</v>
      </c>
      <c r="E35" s="50">
        <v>-0.0004128177</v>
      </c>
      <c r="F35" s="50">
        <v>0.002693642</v>
      </c>
      <c r="G35" s="50">
        <v>0.001584763</v>
      </c>
    </row>
    <row r="36" spans="1:6" ht="12.75">
      <c r="A36" t="s">
        <v>44</v>
      </c>
      <c r="B36" s="50">
        <v>22.40906</v>
      </c>
      <c r="C36" s="50">
        <v>22.40906</v>
      </c>
      <c r="D36" s="50">
        <v>22.42127</v>
      </c>
      <c r="E36" s="50">
        <v>22.42127</v>
      </c>
      <c r="F36" s="50">
        <v>22.43042</v>
      </c>
    </row>
    <row r="37" spans="1:6" ht="12.75">
      <c r="A37" t="s">
        <v>45</v>
      </c>
      <c r="B37" s="50">
        <v>-0.09002686</v>
      </c>
      <c r="C37" s="50">
        <v>-0.01831055</v>
      </c>
      <c r="D37" s="50">
        <v>0.02390544</v>
      </c>
      <c r="E37" s="50">
        <v>0.02187093</v>
      </c>
      <c r="F37" s="50">
        <v>0.01780192</v>
      </c>
    </row>
    <row r="38" spans="1:7" ht="12.75">
      <c r="A38" t="s">
        <v>55</v>
      </c>
      <c r="B38" s="50">
        <v>-0.0001344433</v>
      </c>
      <c r="C38" s="50">
        <v>0.000124842</v>
      </c>
      <c r="D38" s="50">
        <v>-0.0001259558</v>
      </c>
      <c r="E38" s="50">
        <v>9.036436E-05</v>
      </c>
      <c r="F38" s="50">
        <v>-1.549351E-05</v>
      </c>
      <c r="G38" s="50">
        <v>0.0002971129</v>
      </c>
    </row>
    <row r="39" spans="1:7" ht="12.75">
      <c r="A39" t="s">
        <v>56</v>
      </c>
      <c r="B39" s="50">
        <v>0</v>
      </c>
      <c r="C39" s="50">
        <v>-8.04818E-05</v>
      </c>
      <c r="D39" s="50">
        <v>-2.367246E-05</v>
      </c>
      <c r="E39" s="50">
        <v>5.986792E-05</v>
      </c>
      <c r="F39" s="50">
        <v>7.016379E-05</v>
      </c>
      <c r="G39" s="50">
        <v>0.0007724956</v>
      </c>
    </row>
    <row r="40" spans="2:7" ht="12.75">
      <c r="B40" t="s">
        <v>46</v>
      </c>
      <c r="C40">
        <v>-0.003747</v>
      </c>
      <c r="D40" t="s">
        <v>47</v>
      </c>
      <c r="E40">
        <v>3.116574</v>
      </c>
      <c r="F40" t="s">
        <v>48</v>
      </c>
      <c r="G40">
        <v>54.913837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-0.00013444329209220856</v>
      </c>
      <c r="C50">
        <f>-0.017/(C7*C7+C22*C22)*(C21*C22+C6*C7)</f>
        <v>0.00012484196470610343</v>
      </c>
      <c r="D50">
        <f>-0.017/(D7*D7+D22*D22)*(D21*D22+D6*D7)</f>
        <v>-0.00012595581569119975</v>
      </c>
      <c r="E50">
        <f>-0.017/(E7*E7+E22*E22)*(E21*E22+E6*E7)</f>
        <v>9.036435771653214E-05</v>
      </c>
      <c r="F50">
        <f>-0.017/(F7*F7+F22*F22)*(F21*F22+F6*F7)</f>
        <v>-1.5493513950928063E-05</v>
      </c>
      <c r="G50">
        <f>(B50*B$4+C50*C$4+D50*D$4+E50*E$4+F50*F$4)/SUM(B$4:F$4)</f>
        <v>-8.06260222666014E-08</v>
      </c>
    </row>
    <row r="51" spans="1:7" ht="12.75">
      <c r="A51" t="s">
        <v>59</v>
      </c>
      <c r="B51">
        <f>-0.017/(B7*B7+B22*B22)*(B21*B7-B6*B22)</f>
        <v>9.890193114674334E-06</v>
      </c>
      <c r="C51">
        <f>-0.017/(C7*C7+C22*C22)*(C21*C7-C6*C22)</f>
        <v>-8.048180470252683E-05</v>
      </c>
      <c r="D51">
        <f>-0.017/(D7*D7+D22*D22)*(D21*D7-D6*D22)</f>
        <v>-2.3672450559846227E-05</v>
      </c>
      <c r="E51">
        <f>-0.017/(E7*E7+E22*E22)*(E21*E7-E6*E22)</f>
        <v>5.9867918855721736E-05</v>
      </c>
      <c r="F51">
        <f>-0.017/(F7*F7+F22*F22)*(F21*F7-F6*F22)</f>
        <v>7.016379468037307E-05</v>
      </c>
      <c r="G51">
        <f>(B51*B$4+C51*C$4+D51*D$4+E51*E$4+F51*F$4)/SUM(B$4:F$4)</f>
        <v>1.1351943529954005E-07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9999.948008011961</v>
      </c>
      <c r="C62">
        <f>C7+(2/0.017)*(C8*C50-C23*C51)</f>
        <v>10000.00738526139</v>
      </c>
      <c r="D62">
        <f>D7+(2/0.017)*(D8*D50-D23*D51)</f>
        <v>9999.975867734966</v>
      </c>
      <c r="E62">
        <f>E7+(2/0.017)*(E8*E50-E23*E51)</f>
        <v>10000.001915345305</v>
      </c>
      <c r="F62">
        <f>F7+(2/0.017)*(F8*F50-F23*F51)</f>
        <v>9999.982294563819</v>
      </c>
    </row>
    <row r="63" spans="1:6" ht="12.75">
      <c r="A63" t="s">
        <v>67</v>
      </c>
      <c r="B63">
        <f>B8+(3/0.017)*(B9*B50-B24*B51)</f>
        <v>3.189873924365809</v>
      </c>
      <c r="C63">
        <f>C8+(3/0.017)*(C9*C50-C24*C51)</f>
        <v>0.9865611607714573</v>
      </c>
      <c r="D63">
        <f>D8+(3/0.017)*(D9*D50-D24*D51)</f>
        <v>1.2941012592660128</v>
      </c>
      <c r="E63">
        <f>E8+(3/0.017)*(E9*E50-E24*E51)</f>
        <v>0.3731118832131961</v>
      </c>
      <c r="F63">
        <f>F8+(3/0.017)*(F9*F50-F24*F51)</f>
        <v>-6.353167585076249</v>
      </c>
    </row>
    <row r="64" spans="1:6" ht="12.75">
      <c r="A64" t="s">
        <v>68</v>
      </c>
      <c r="B64">
        <f>B9+(4/0.017)*(B10*B50-B25*B51)</f>
        <v>-0.1581543190604509</v>
      </c>
      <c r="C64">
        <f>C9+(4/0.017)*(C10*C50-C25*C51)</f>
        <v>-0.13622128313906556</v>
      </c>
      <c r="D64">
        <f>D9+(4/0.017)*(D10*D50-D25*D51)</f>
        <v>0.459624131314953</v>
      </c>
      <c r="E64">
        <f>E9+(4/0.017)*(E10*E50-E25*E51)</f>
        <v>-0.09034850747390702</v>
      </c>
      <c r="F64">
        <f>F9+(4/0.017)*(F10*F50-F25*F51)</f>
        <v>-2.2571232563295864</v>
      </c>
    </row>
    <row r="65" spans="1:6" ht="12.75">
      <c r="A65" t="s">
        <v>69</v>
      </c>
      <c r="B65">
        <f>B10+(5/0.017)*(B11*B50-B26*B51)</f>
        <v>-0.08303809702181109</v>
      </c>
      <c r="C65">
        <f>C10+(5/0.017)*(C11*C50-C26*C51)</f>
        <v>-1.1086516519375667</v>
      </c>
      <c r="D65">
        <f>D10+(5/0.017)*(D11*D50-D26*D51)</f>
        <v>-0.3511236933407902</v>
      </c>
      <c r="E65">
        <f>E10+(5/0.017)*(E11*E50-E26*E51)</f>
        <v>0.2700416265831489</v>
      </c>
      <c r="F65">
        <f>F10+(5/0.017)*(F11*F50-F26*F51)</f>
        <v>-0.9002762860519518</v>
      </c>
    </row>
    <row r="66" spans="1:6" ht="12.75">
      <c r="A66" t="s">
        <v>70</v>
      </c>
      <c r="B66">
        <f>B11+(6/0.017)*(B12*B50-B27*B51)</f>
        <v>2.4613480396537417</v>
      </c>
      <c r="C66">
        <f>C11+(6/0.017)*(C12*C50-C27*C51)</f>
        <v>1.1781063819306303</v>
      </c>
      <c r="D66">
        <f>D11+(6/0.017)*(D12*D50-D27*D51)</f>
        <v>1.781142655198095</v>
      </c>
      <c r="E66">
        <f>E11+(6/0.017)*(E12*E50-E27*E51)</f>
        <v>0.9347518462922854</v>
      </c>
      <c r="F66">
        <f>F11+(6/0.017)*(F12*F50-F27*F51)</f>
        <v>12.929995406542242</v>
      </c>
    </row>
    <row r="67" spans="1:6" ht="12.75">
      <c r="A67" t="s">
        <v>71</v>
      </c>
      <c r="B67">
        <f>B12+(7/0.017)*(B13*B50-B28*B51)</f>
        <v>-0.05289959434300043</v>
      </c>
      <c r="C67">
        <f>C12+(7/0.017)*(C13*C50-C28*C51)</f>
        <v>-0.025339144744721567</v>
      </c>
      <c r="D67">
        <f>D12+(7/0.017)*(D13*D50-D28*D51)</f>
        <v>0.15753631401423476</v>
      </c>
      <c r="E67">
        <f>E12+(7/0.017)*(E13*E50-E28*E51)</f>
        <v>0.3403920187529891</v>
      </c>
      <c r="F67">
        <f>F12+(7/0.017)*(F13*F50-F28*F51)</f>
        <v>-0.042147509841220905</v>
      </c>
    </row>
    <row r="68" spans="1:6" ht="12.75">
      <c r="A68" t="s">
        <v>72</v>
      </c>
      <c r="B68">
        <f>B13+(8/0.017)*(B14*B50-B29*B51)</f>
        <v>0.08214748384691922</v>
      </c>
      <c r="C68">
        <f>C13+(8/0.017)*(C14*C50-C29*C51)</f>
        <v>0.08203621049597637</v>
      </c>
      <c r="D68">
        <f>D13+(8/0.017)*(D14*D50-D29*D51)</f>
        <v>-0.010911826026109317</v>
      </c>
      <c r="E68">
        <f>E13+(8/0.017)*(E14*E50-E29*E51)</f>
        <v>-0.13244203323070042</v>
      </c>
      <c r="F68">
        <f>F13+(8/0.017)*(F14*F50-F29*F51)</f>
        <v>-0.11829394731109129</v>
      </c>
    </row>
    <row r="69" spans="1:6" ht="12.75">
      <c r="A69" t="s">
        <v>73</v>
      </c>
      <c r="B69">
        <f>B14+(9/0.017)*(B15*B50-B30*B51)</f>
        <v>0.019417789505673348</v>
      </c>
      <c r="C69">
        <f>C14+(9/0.017)*(C15*C50-C30*C51)</f>
        <v>-0.016344386650269903</v>
      </c>
      <c r="D69">
        <f>D14+(9/0.017)*(D15*D50-D30*D51)</f>
        <v>0.059164644651206216</v>
      </c>
      <c r="E69">
        <f>E14+(9/0.017)*(E15*E50-E30*E51)</f>
        <v>0.0801684638625886</v>
      </c>
      <c r="F69">
        <f>F14+(9/0.017)*(F15*F50-F30*F51)</f>
        <v>-0.07841253463889337</v>
      </c>
    </row>
    <row r="70" spans="1:6" ht="12.75">
      <c r="A70" t="s">
        <v>74</v>
      </c>
      <c r="B70">
        <f>B15+(10/0.017)*(B16*B50-B31*B51)</f>
        <v>-0.4148627598217459</v>
      </c>
      <c r="C70">
        <f>C15+(10/0.017)*(C16*C50-C31*C51)</f>
        <v>-0.2119443262833695</v>
      </c>
      <c r="D70">
        <f>D15+(10/0.017)*(D16*D50-D31*D51)</f>
        <v>-0.15084538402796185</v>
      </c>
      <c r="E70">
        <f>E15+(10/0.017)*(E16*E50-E31*E51)</f>
        <v>-0.22164382815008882</v>
      </c>
      <c r="F70">
        <f>F15+(10/0.017)*(F16*F50-F31*F51)</f>
        <v>-0.41591580918545656</v>
      </c>
    </row>
    <row r="71" spans="1:6" ht="12.75">
      <c r="A71" t="s">
        <v>75</v>
      </c>
      <c r="B71">
        <f>B16+(11/0.017)*(B17*B50-B32*B51)</f>
        <v>-0.010090413188602461</v>
      </c>
      <c r="C71">
        <f>C16+(11/0.017)*(C17*C50-C32*C51)</f>
        <v>0.02320909463727569</v>
      </c>
      <c r="D71">
        <f>D16+(11/0.017)*(D17*D50-D32*D51)</f>
        <v>0.011451978526656324</v>
      </c>
      <c r="E71">
        <f>E16+(11/0.017)*(E17*E50-E32*E51)</f>
        <v>0.014047228270365754</v>
      </c>
      <c r="F71">
        <f>F16+(11/0.017)*(F17*F50-F32*F51)</f>
        <v>0.03650363397580035</v>
      </c>
    </row>
    <row r="72" spans="1:6" ht="12.75">
      <c r="A72" t="s">
        <v>76</v>
      </c>
      <c r="B72">
        <f>B17+(12/0.017)*(B18*B50-B33*B51)</f>
        <v>-0.027502886516933153</v>
      </c>
      <c r="C72">
        <f>C17+(12/0.017)*(C18*C50-C33*C51)</f>
        <v>-0.03239178912939694</v>
      </c>
      <c r="D72">
        <f>D17+(12/0.017)*(D18*D50-D33*D51)</f>
        <v>-0.021544979010243638</v>
      </c>
      <c r="E72">
        <f>E17+(12/0.017)*(E18*E50-E33*E51)</f>
        <v>-0.0020723033132817484</v>
      </c>
      <c r="F72">
        <f>F17+(12/0.017)*(F18*F50-F33*F51)</f>
        <v>-0.023670415040408108</v>
      </c>
    </row>
    <row r="73" spans="1:6" ht="12.75">
      <c r="A73" t="s">
        <v>77</v>
      </c>
      <c r="B73">
        <f>B18+(13/0.017)*(B19*B50-B34*B51)</f>
        <v>0.03984144536855267</v>
      </c>
      <c r="C73">
        <f>C18+(13/0.017)*(C19*C50-C34*C51)</f>
        <v>0.03671643854823357</v>
      </c>
      <c r="D73">
        <f>D18+(13/0.017)*(D19*D50-D34*D51)</f>
        <v>0.040902254022466014</v>
      </c>
      <c r="E73">
        <f>E18+(13/0.017)*(E19*E50-E34*E51)</f>
        <v>0.026758632468303192</v>
      </c>
      <c r="F73">
        <f>F18+(13/0.017)*(F19*F50-F34*F51)</f>
        <v>-0.007378647251139231</v>
      </c>
    </row>
    <row r="74" spans="1:6" ht="12.75">
      <c r="A74" t="s">
        <v>78</v>
      </c>
      <c r="B74">
        <f>B19+(14/0.017)*(B20*B50-B35*B51)</f>
        <v>-0.21453347649394872</v>
      </c>
      <c r="C74">
        <f>C19+(14/0.017)*(C20*C50-C35*C51)</f>
        <v>-0.19420357301803326</v>
      </c>
      <c r="D74">
        <f>D19+(14/0.017)*(D20*D50-D35*D51)</f>
        <v>-0.21171225174457525</v>
      </c>
      <c r="E74">
        <f>E19+(14/0.017)*(E20*E50-E35*E51)</f>
        <v>-0.19594324490633422</v>
      </c>
      <c r="F74">
        <f>F19+(14/0.017)*(F20*F50-F35*F51)</f>
        <v>-0.1469215869178458</v>
      </c>
    </row>
    <row r="75" spans="1:6" ht="12.75">
      <c r="A75" t="s">
        <v>79</v>
      </c>
      <c r="B75" s="50">
        <f>B20</f>
        <v>0.002832314</v>
      </c>
      <c r="C75" s="50">
        <f>C20</f>
        <v>0.005327631</v>
      </c>
      <c r="D75" s="50">
        <f>D20</f>
        <v>-0.000934427</v>
      </c>
      <c r="E75" s="50">
        <f>E20</f>
        <v>-0.00858664</v>
      </c>
      <c r="F75" s="50">
        <f>F20</f>
        <v>-0.001987322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23.497786749479786</v>
      </c>
      <c r="C82">
        <f>C22+(2/0.017)*(C8*C51+C23*C50)</f>
        <v>-0.5037062136340914</v>
      </c>
      <c r="D82">
        <f>D22+(2/0.017)*(D8*D51+D23*D50)</f>
        <v>23.724745782185558</v>
      </c>
      <c r="E82">
        <f>E22+(2/0.017)*(E8*E51+E23*E50)</f>
        <v>-7.691755964303011</v>
      </c>
      <c r="F82">
        <f>F22+(2/0.017)*(F8*F51+F23*F50)</f>
        <v>-53.61471041639927</v>
      </c>
    </row>
    <row r="83" spans="1:6" ht="12.75">
      <c r="A83" t="s">
        <v>82</v>
      </c>
      <c r="B83">
        <f>B23+(3/0.017)*(B9*B51+B24*B50)</f>
        <v>1.2885349321290505</v>
      </c>
      <c r="C83">
        <f>C23+(3/0.017)*(C9*C51+C24*C50)</f>
        <v>-0.7135379619510833</v>
      </c>
      <c r="D83">
        <f>D23+(3/0.017)*(D9*D51+D24*D50)</f>
        <v>-1.7087171959264997</v>
      </c>
      <c r="E83">
        <f>E23+(3/0.017)*(E9*E51+E24*E50)</f>
        <v>0.20230303388009394</v>
      </c>
      <c r="F83">
        <f>F23+(3/0.017)*(F9*F51+F24*F50)</f>
        <v>3.5323987861630037</v>
      </c>
    </row>
    <row r="84" spans="1:6" ht="12.75">
      <c r="A84" t="s">
        <v>83</v>
      </c>
      <c r="B84">
        <f>B24+(4/0.017)*(B10*B51+B25*B50)</f>
        <v>1.7284986946981002</v>
      </c>
      <c r="C84">
        <f>C24+(4/0.017)*(C10*C51+C25*C50)</f>
        <v>0.9051815862527594</v>
      </c>
      <c r="D84">
        <f>D24+(4/0.017)*(D10*D51+D25*D50)</f>
        <v>-0.4112389138947953</v>
      </c>
      <c r="E84">
        <f>E24+(4/0.017)*(E10*E51+E25*E50)</f>
        <v>-2.8169325605171425</v>
      </c>
      <c r="F84">
        <f>F24+(4/0.017)*(F10*F51+F25*F50)</f>
        <v>-2.12086306363489</v>
      </c>
    </row>
    <row r="85" spans="1:6" ht="12.75">
      <c r="A85" t="s">
        <v>84</v>
      </c>
      <c r="B85">
        <f>B25+(5/0.017)*(B11*B51+B26*B50)</f>
        <v>0.880114595854126</v>
      </c>
      <c r="C85">
        <f>C25+(5/0.017)*(C11*C51+C26*C50)</f>
        <v>0.017037208811190727</v>
      </c>
      <c r="D85">
        <f>D25+(5/0.017)*(D11*D51+D26*D50)</f>
        <v>-0.4973346728652508</v>
      </c>
      <c r="E85">
        <f>E25+(5/0.017)*(E11*E51+E26*E50)</f>
        <v>0.33007260798907817</v>
      </c>
      <c r="F85">
        <f>F25+(5/0.017)*(F11*F51+F26*F50)</f>
        <v>-1.6698441049197648</v>
      </c>
    </row>
    <row r="86" spans="1:6" ht="12.75">
      <c r="A86" t="s">
        <v>85</v>
      </c>
      <c r="B86">
        <f>B26+(6/0.017)*(B12*B51+B27*B50)</f>
        <v>0.5468292841248091</v>
      </c>
      <c r="C86">
        <f>C26+(6/0.017)*(C12*C51+C27*C50)</f>
        <v>0.1518207530363035</v>
      </c>
      <c r="D86">
        <f>D26+(6/0.017)*(D12*D51+D27*D50)</f>
        <v>0.13256292950257942</v>
      </c>
      <c r="E86">
        <f>E26+(6/0.017)*(E12*E51+E27*E50)</f>
        <v>0.12083299186289131</v>
      </c>
      <c r="F86">
        <f>F26+(6/0.017)*(F12*F51+F27*F50)</f>
        <v>2.138056860862159</v>
      </c>
    </row>
    <row r="87" spans="1:6" ht="12.75">
      <c r="A87" t="s">
        <v>86</v>
      </c>
      <c r="B87">
        <f>B27+(7/0.017)*(B13*B51+B28*B50)</f>
        <v>-0.11051773712315033</v>
      </c>
      <c r="C87">
        <f>C27+(7/0.017)*(C13*C51+C28*C50)</f>
        <v>-0.585980448293072</v>
      </c>
      <c r="D87">
        <f>D27+(7/0.017)*(D13*D51+D28*D50)</f>
        <v>-0.35592519555416163</v>
      </c>
      <c r="E87">
        <f>E27+(7/0.017)*(E13*E51+E28*E50)</f>
        <v>-0.2234301320091005</v>
      </c>
      <c r="F87">
        <f>F27+(7/0.017)*(F13*F51+F28*F50)</f>
        <v>-0.4532003892308633</v>
      </c>
    </row>
    <row r="88" spans="1:6" ht="12.75">
      <c r="A88" t="s">
        <v>87</v>
      </c>
      <c r="B88">
        <f>B28+(8/0.017)*(B14*B51+B29*B50)</f>
        <v>0.4004140927411393</v>
      </c>
      <c r="C88">
        <f>C28+(8/0.017)*(C14*C51+C29*C50)</f>
        <v>-0.14327649379276702</v>
      </c>
      <c r="D88">
        <f>D28+(8/0.017)*(D14*D51+D29*D50)</f>
        <v>-0.23993564224162675</v>
      </c>
      <c r="E88">
        <f>E28+(8/0.017)*(E14*E51+E29*E50)</f>
        <v>-0.18514856139206803</v>
      </c>
      <c r="F88">
        <f>F28+(8/0.017)*(F14*F51+F29*F50)</f>
        <v>-0.26523684259441355</v>
      </c>
    </row>
    <row r="89" spans="1:6" ht="12.75">
      <c r="A89" t="s">
        <v>88</v>
      </c>
      <c r="B89">
        <f>B29+(9/0.017)*(B15*B51+B30*B50)</f>
        <v>0.04337644773187177</v>
      </c>
      <c r="C89">
        <f>C29+(9/0.017)*(C15*C51+C30*C50)</f>
        <v>-0.10503794092171195</v>
      </c>
      <c r="D89">
        <f>D29+(9/0.017)*(D15*D51+D30*D50)</f>
        <v>-0.12855400009816417</v>
      </c>
      <c r="E89">
        <f>E29+(9/0.017)*(E15*E51+E30*E50)</f>
        <v>-0.05306762105728671</v>
      </c>
      <c r="F89">
        <f>F29+(9/0.017)*(F15*F51+F30*F50)</f>
        <v>-0.028761666790437714</v>
      </c>
    </row>
    <row r="90" spans="1:6" ht="12.75">
      <c r="A90" t="s">
        <v>89</v>
      </c>
      <c r="B90">
        <f>B30+(10/0.017)*(B16*B51+B31*B50)</f>
        <v>0.14049775153603064</v>
      </c>
      <c r="C90">
        <f>C30+(10/0.017)*(C16*C51+C31*C50)</f>
        <v>0.05346328258012451</v>
      </c>
      <c r="D90">
        <f>D30+(10/0.017)*(D16*D51+D31*D50)</f>
        <v>0.04647529821977516</v>
      </c>
      <c r="E90">
        <f>E30+(10/0.017)*(E16*E51+E31*E50)</f>
        <v>0.03793044961854993</v>
      </c>
      <c r="F90">
        <f>F30+(10/0.017)*(F16*F51+F31*F50)</f>
        <v>0.3318671893644169</v>
      </c>
    </row>
    <row r="91" spans="1:6" ht="12.75">
      <c r="A91" t="s">
        <v>90</v>
      </c>
      <c r="B91">
        <f>B31+(11/0.017)*(B17*B51+B32*B50)</f>
        <v>-0.016518069036290283</v>
      </c>
      <c r="C91">
        <f>C31+(11/0.017)*(C17*C51+C32*C50)</f>
        <v>-0.05261196620104496</v>
      </c>
      <c r="D91">
        <f>D31+(11/0.017)*(D17*D51+D32*D50)</f>
        <v>-0.03187578633404964</v>
      </c>
      <c r="E91">
        <f>E31+(11/0.017)*(E17*E51+E32*E50)</f>
        <v>-0.024652982420795944</v>
      </c>
      <c r="F91">
        <f>F31+(11/0.017)*(F17*F51+F32*F50)</f>
        <v>-0.0421847586376357</v>
      </c>
    </row>
    <row r="92" spans="1:6" ht="12.75">
      <c r="A92" t="s">
        <v>91</v>
      </c>
      <c r="B92">
        <f>B32+(12/0.017)*(B18*B51+B33*B50)</f>
        <v>0.030186665416950732</v>
      </c>
      <c r="C92">
        <f>C32+(12/0.017)*(C18*C51+C33*C50)</f>
        <v>-0.03056914161291327</v>
      </c>
      <c r="D92">
        <f>D32+(12/0.017)*(D18*D51+D33*D50)</f>
        <v>-0.03210459657930789</v>
      </c>
      <c r="E92">
        <f>E32+(12/0.017)*(E18*E51+E33*E50)</f>
        <v>0.007142569484733638</v>
      </c>
      <c r="F92">
        <f>F32+(12/0.017)*(F18*F51+F33*F50)</f>
        <v>-0.019664115648774825</v>
      </c>
    </row>
    <row r="93" spans="1:6" ht="12.75">
      <c r="A93" t="s">
        <v>92</v>
      </c>
      <c r="B93">
        <f>B33+(13/0.017)*(B19*B51+B34*B50)</f>
        <v>0.07373514553301208</v>
      </c>
      <c r="C93">
        <f>C33+(13/0.017)*(C19*C51+C34*C50)</f>
        <v>0.05218192278255651</v>
      </c>
      <c r="D93">
        <f>D33+(13/0.017)*(D19*D51+D34*D50)</f>
        <v>0.07045627235450495</v>
      </c>
      <c r="E93">
        <f>E33+(13/0.017)*(E19*E51+E34*E50)</f>
        <v>0.0677555458746496</v>
      </c>
      <c r="F93">
        <f>F33+(13/0.017)*(F19*F51+F34*F50)</f>
        <v>0.03508867977638583</v>
      </c>
    </row>
    <row r="94" spans="1:6" ht="12.75">
      <c r="A94" t="s">
        <v>93</v>
      </c>
      <c r="B94">
        <f>B34+(14/0.017)*(B20*B51+B35*B50)</f>
        <v>0.00492216350237878</v>
      </c>
      <c r="C94">
        <f>C34+(14/0.017)*(C20*C51+C35*C50)</f>
        <v>0.001577808952690445</v>
      </c>
      <c r="D94">
        <f>D34+(14/0.017)*(D20*D51+D35*D50)</f>
        <v>0.004195895113937593</v>
      </c>
      <c r="E94">
        <f>E34+(14/0.017)*(E20*E51+E35*E50)</f>
        <v>0.013971382010406508</v>
      </c>
      <c r="F94">
        <f>F34+(14/0.017)*(F20*F51+F35*F50)</f>
        <v>-0.009681459497499195</v>
      </c>
    </row>
    <row r="95" spans="1:6" ht="12.75">
      <c r="A95" t="s">
        <v>94</v>
      </c>
      <c r="B95" s="50">
        <f>B35</f>
        <v>0.00241727</v>
      </c>
      <c r="C95" s="50">
        <f>C35</f>
        <v>0.003721952</v>
      </c>
      <c r="D95" s="50">
        <f>D35</f>
        <v>0.0003294038</v>
      </c>
      <c r="E95" s="50">
        <f>E35</f>
        <v>-0.0004128177</v>
      </c>
      <c r="F95" s="50">
        <f>F35</f>
        <v>0.002693642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3.1898905092407293</v>
      </c>
      <c r="C103">
        <f>C63*10000/C62</f>
        <v>0.9865604321707905</v>
      </c>
      <c r="D103">
        <f>D63*10000/D62</f>
        <v>1.2941043822330063</v>
      </c>
      <c r="E103">
        <f>E63*10000/E62</f>
        <v>0.3731118117494004</v>
      </c>
      <c r="F103">
        <f>F63*10000/F62</f>
        <v>-6.353178833656488</v>
      </c>
      <c r="G103">
        <f>AVERAGE(C103:E103)</f>
        <v>0.8845922087177324</v>
      </c>
      <c r="H103">
        <f>STDEV(C103:E103)</f>
        <v>0.4688869455072614</v>
      </c>
      <c r="I103">
        <f>(B103*B4+C103*C4+D103*D4+E103*E4+F103*F4)/SUM(B4:F4)</f>
        <v>0.25644393036692525</v>
      </c>
      <c r="K103">
        <f>(LN(H103)+LN(H123))/2-LN(K114*K115^3)</f>
        <v>-4.279857639447558</v>
      </c>
    </row>
    <row r="104" spans="1:11" ht="12.75">
      <c r="A104" t="s">
        <v>68</v>
      </c>
      <c r="B104">
        <f>B64*10000/B62</f>
        <v>-0.1581551413404726</v>
      </c>
      <c r="C104">
        <f>C64*10000/C62</f>
        <v>-0.13622118253616158</v>
      </c>
      <c r="D104">
        <f>D64*10000/D62</f>
        <v>0.459625240494765</v>
      </c>
      <c r="E104">
        <f>E64*10000/E62</f>
        <v>-0.09034849016905137</v>
      </c>
      <c r="F104">
        <f>F64*10000/F62</f>
        <v>-2.2571272526718387</v>
      </c>
      <c r="G104">
        <f>AVERAGE(C104:E104)</f>
        <v>0.077685189263184</v>
      </c>
      <c r="H104">
        <f>STDEV(C104:E104)</f>
        <v>0.3315640632326412</v>
      </c>
      <c r="I104">
        <f>(B104*B4+C104*C4+D104*D4+E104*E4+F104*F4)/SUM(B4:F4)</f>
        <v>-0.26715486176534253</v>
      </c>
      <c r="K104">
        <f>(LN(H104)+LN(H124))/2-LN(K114*K115^4)</f>
        <v>-3.521595676816644</v>
      </c>
    </row>
    <row r="105" spans="1:11" ht="12.75">
      <c r="A105" t="s">
        <v>69</v>
      </c>
      <c r="B105">
        <f>B65*10000/B62</f>
        <v>-0.08303852875563048</v>
      </c>
      <c r="C105">
        <f>C65*10000/C62</f>
        <v>-1.1086508331699474</v>
      </c>
      <c r="D105">
        <f>D65*10000/D62</f>
        <v>-0.35112454068383775</v>
      </c>
      <c r="E105">
        <f>E65*10000/E62</f>
        <v>0.27004157486086267</v>
      </c>
      <c r="F105">
        <f>F65*10000/F62</f>
        <v>-0.9002778800332067</v>
      </c>
      <c r="G105">
        <f>AVERAGE(C105:E105)</f>
        <v>-0.3965779329976408</v>
      </c>
      <c r="H105">
        <f>STDEV(C105:E105)</f>
        <v>0.6904691862386567</v>
      </c>
      <c r="I105">
        <f>(B105*B4+C105*C4+D105*D4+E105*E4+F105*F4)/SUM(B4:F4)</f>
        <v>-0.4180714746487867</v>
      </c>
      <c r="K105">
        <f>(LN(H105)+LN(H125))/2-LN(K114*K115^5)</f>
        <v>-3.3175325117623267</v>
      </c>
    </row>
    <row r="106" spans="1:11" ht="12.75">
      <c r="A106" t="s">
        <v>70</v>
      </c>
      <c r="B106">
        <f>B66*10000/B62</f>
        <v>2.46136083675806</v>
      </c>
      <c r="C106">
        <f>C66*10000/C62</f>
        <v>1.1781055118689154</v>
      </c>
      <c r="D106">
        <f>D66*10000/D62</f>
        <v>1.7811469535091295</v>
      </c>
      <c r="E106">
        <f>E66*10000/E62</f>
        <v>0.9347516672550636</v>
      </c>
      <c r="F106">
        <f>F66*10000/F62</f>
        <v>12.930018299703624</v>
      </c>
      <c r="G106">
        <f>AVERAGE(C106:E106)</f>
        <v>1.2980013775443695</v>
      </c>
      <c r="H106">
        <f>STDEV(C106:E106)</f>
        <v>0.4357493650056483</v>
      </c>
      <c r="I106">
        <f>(B106*B4+C106*C4+D106*D4+E106*E4+F106*F4)/SUM(B4:F4)</f>
        <v>3.014002220990922</v>
      </c>
      <c r="K106">
        <f>(LN(H106)+LN(H126))/2-LN(K114*K115^6)</f>
        <v>-4.598743220174275</v>
      </c>
    </row>
    <row r="107" spans="1:11" ht="12.75">
      <c r="A107" t="s">
        <v>71</v>
      </c>
      <c r="B107">
        <f>B67*10000/B62</f>
        <v>-0.05289986937993804</v>
      </c>
      <c r="C107">
        <f>C67*10000/C62</f>
        <v>-0.025339126031114653</v>
      </c>
      <c r="D107">
        <f>D67*10000/D62</f>
        <v>0.15753669418596045</v>
      </c>
      <c r="E107">
        <f>E67*10000/E62</f>
        <v>0.3403919535561761</v>
      </c>
      <c r="F107">
        <f>F67*10000/F62</f>
        <v>-0.042147584465357595</v>
      </c>
      <c r="G107">
        <f>AVERAGE(C107:E107)</f>
        <v>0.1575298405703406</v>
      </c>
      <c r="H107">
        <f>STDEV(C107:E107)</f>
        <v>0.18286553988997034</v>
      </c>
      <c r="I107">
        <f>(B107*B4+C107*C4+D107*D4+E107*E4+F107*F4)/SUM(B4:F4)</f>
        <v>0.10042623713785558</v>
      </c>
      <c r="K107">
        <f>(LN(H107)+LN(H127))/2-LN(K114*K115^7)</f>
        <v>-3.2107088857831734</v>
      </c>
    </row>
    <row r="108" spans="1:9" ht="12.75">
      <c r="A108" t="s">
        <v>72</v>
      </c>
      <c r="B108">
        <f>B68*10000/B62</f>
        <v>0.08214791095023959</v>
      </c>
      <c r="C108">
        <f>C68*10000/C62</f>
        <v>0.08203614991013532</v>
      </c>
      <c r="D108">
        <f>D68*10000/D62</f>
        <v>-0.010911852358880631</v>
      </c>
      <c r="E108">
        <f>E68*10000/E62</f>
        <v>-0.13244200786348262</v>
      </c>
      <c r="F108">
        <f>F68*10000/F62</f>
        <v>-0.11829415675605558</v>
      </c>
      <c r="G108">
        <f>AVERAGE(C108:E108)</f>
        <v>-0.020439236770742646</v>
      </c>
      <c r="H108">
        <f>STDEV(C108:E108)</f>
        <v>0.10755602414923016</v>
      </c>
      <c r="I108">
        <f>(B108*B4+C108*C4+D108*D4+E108*E4+F108*F4)/SUM(B4:F4)</f>
        <v>-0.018565739032077713</v>
      </c>
    </row>
    <row r="109" spans="1:9" ht="12.75">
      <c r="A109" t="s">
        <v>73</v>
      </c>
      <c r="B109">
        <f>B69*10000/B62</f>
        <v>0.01941789046314622</v>
      </c>
      <c r="C109">
        <f>C69*10000/C62</f>
        <v>-0.01634437457952205</v>
      </c>
      <c r="D109">
        <f>D69*10000/D62</f>
        <v>0.059164787429239314</v>
      </c>
      <c r="E109">
        <f>E69*10000/E62</f>
        <v>0.08016844850756244</v>
      </c>
      <c r="F109">
        <f>F69*10000/F62</f>
        <v>-0.07841267347195197</v>
      </c>
      <c r="G109">
        <f>AVERAGE(C109:E109)</f>
        <v>0.040996287119093235</v>
      </c>
      <c r="H109">
        <f>STDEV(C109:E109)</f>
        <v>0.05075679321725862</v>
      </c>
      <c r="I109">
        <f>(B109*B4+C109*C4+D109*D4+E109*E4+F109*F4)/SUM(B4:F4)</f>
        <v>0.021978980065328616</v>
      </c>
    </row>
    <row r="110" spans="1:11" ht="12.75">
      <c r="A110" t="s">
        <v>74</v>
      </c>
      <c r="B110">
        <f>B70*10000/B62</f>
        <v>-0.41486491678692505</v>
      </c>
      <c r="C110">
        <f>C70*10000/C62</f>
        <v>-0.21194416975706012</v>
      </c>
      <c r="D110">
        <f>D70*10000/D62</f>
        <v>-0.150845748052919</v>
      </c>
      <c r="E110">
        <f>E70*10000/E62</f>
        <v>-0.22164378569765036</v>
      </c>
      <c r="F110">
        <f>F70*10000/F62</f>
        <v>-0.41591654558384206</v>
      </c>
      <c r="G110">
        <f>AVERAGE(C110:E110)</f>
        <v>-0.19481123450254315</v>
      </c>
      <c r="H110">
        <f>STDEV(C110:E110)</f>
        <v>0.038382856022093986</v>
      </c>
      <c r="I110">
        <f>(B110*B4+C110*C4+D110*D4+E110*E4+F110*F4)/SUM(B4:F4)</f>
        <v>-0.25616758339046686</v>
      </c>
      <c r="K110">
        <f>EXP(AVERAGE(K103:K107))</f>
        <v>0.02269325382938384</v>
      </c>
    </row>
    <row r="111" spans="1:9" ht="12.75">
      <c r="A111" t="s">
        <v>75</v>
      </c>
      <c r="B111">
        <f>B71*10000/B62</f>
        <v>-0.010090465650939405</v>
      </c>
      <c r="C111">
        <f>C71*10000/C62</f>
        <v>0.023209077496765297</v>
      </c>
      <c r="D111">
        <f>D71*10000/D62</f>
        <v>0.011452006162941114</v>
      </c>
      <c r="E111">
        <f>E71*10000/E62</f>
        <v>0.014047225579837</v>
      </c>
      <c r="F111">
        <f>F71*10000/F62</f>
        <v>0.03650369860719096</v>
      </c>
      <c r="G111">
        <f>AVERAGE(C111:E111)</f>
        <v>0.016236103079847804</v>
      </c>
      <c r="H111">
        <f>STDEV(C111:E111)</f>
        <v>0.006176614778314877</v>
      </c>
      <c r="I111">
        <f>(B111*B4+C111*C4+D111*D4+E111*E4+F111*F4)/SUM(B4:F4)</f>
        <v>0.015111229168440122</v>
      </c>
    </row>
    <row r="112" spans="1:9" ht="12.75">
      <c r="A112" t="s">
        <v>76</v>
      </c>
      <c r="B112">
        <f>B72*10000/B62</f>
        <v>-0.02750302951065129</v>
      </c>
      <c r="C112">
        <f>C72*10000/C62</f>
        <v>-0.03239176520723165</v>
      </c>
      <c r="D112">
        <f>D72*10000/D62</f>
        <v>-0.02154503100328347</v>
      </c>
      <c r="E112">
        <f>E72*10000/E62</f>
        <v>-0.0020723029163641823</v>
      </c>
      <c r="F112">
        <f>F72*10000/F62</f>
        <v>-0.023670456949984597</v>
      </c>
      <c r="G112">
        <f>AVERAGE(C112:E112)</f>
        <v>-0.018669699708959767</v>
      </c>
      <c r="H112">
        <f>STDEV(C112:E112)</f>
        <v>0.015362880457157814</v>
      </c>
      <c r="I112">
        <f>(B112*B4+C112*C4+D112*D4+E112*E4+F112*F4)/SUM(B4:F4)</f>
        <v>-0.020616658150539514</v>
      </c>
    </row>
    <row r="113" spans="1:9" ht="12.75">
      <c r="A113" t="s">
        <v>77</v>
      </c>
      <c r="B113">
        <f>B73*10000/B62</f>
        <v>0.039841652513224766</v>
      </c>
      <c r="C113">
        <f>C73*10000/C62</f>
        <v>0.03671641143220399</v>
      </c>
      <c r="D113">
        <f>D73*10000/D62</f>
        <v>0.04090235272910767</v>
      </c>
      <c r="E113">
        <f>E73*10000/E62</f>
        <v>0.026758627343102068</v>
      </c>
      <c r="F113">
        <f>F73*10000/F62</f>
        <v>-0.007378660315379163</v>
      </c>
      <c r="G113">
        <f>AVERAGE(C113:E113)</f>
        <v>0.034792463834804575</v>
      </c>
      <c r="H113">
        <f>STDEV(C113:E113)</f>
        <v>0.007265495352475223</v>
      </c>
      <c r="I113">
        <f>(B113*B4+C113*C4+D113*D4+E113*E4+F113*F4)/SUM(B4:F4)</f>
        <v>0.029915299321022337</v>
      </c>
    </row>
    <row r="114" spans="1:11" ht="12.75">
      <c r="A114" t="s">
        <v>78</v>
      </c>
      <c r="B114">
        <f>B74*10000/B62</f>
        <v>-0.21453459190194235</v>
      </c>
      <c r="C114">
        <f>C74*10000/C62</f>
        <v>-0.19420342959372422</v>
      </c>
      <c r="D114">
        <f>D74*10000/D62</f>
        <v>-0.21171276265542524</v>
      </c>
      <c r="E114">
        <f>E74*10000/E62</f>
        <v>-0.195943207376444</v>
      </c>
      <c r="F114">
        <f>F74*10000/F62</f>
        <v>-0.14692184704938446</v>
      </c>
      <c r="G114">
        <f>AVERAGE(C114:E114)</f>
        <v>-0.20061979987519782</v>
      </c>
      <c r="H114">
        <f>STDEV(C114:E114)</f>
        <v>0.00964609113143477</v>
      </c>
      <c r="I114">
        <f>(B114*B4+C114*C4+D114*D4+E114*E4+F114*F4)/SUM(B4:F4)</f>
        <v>-0.19549563698198155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0.0028323287258401235</v>
      </c>
      <c r="C115">
        <f>C75*10000/C62</f>
        <v>0.005327627065408153</v>
      </c>
      <c r="D115">
        <f>D75*10000/D62</f>
        <v>-0.0009344292549894437</v>
      </c>
      <c r="E115">
        <f>E75*10000/E62</f>
        <v>-0.008586638355362254</v>
      </c>
      <c r="F115">
        <f>F75*10000/F62</f>
        <v>-0.001987325518646514</v>
      </c>
      <c r="G115">
        <f>AVERAGE(C115:E115)</f>
        <v>-0.0013978135149811815</v>
      </c>
      <c r="H115">
        <f>STDEV(C115:E115)</f>
        <v>0.006968697100550277</v>
      </c>
      <c r="I115">
        <f>(B115*B4+C115*C4+D115*D4+E115*E4+F115*F4)/SUM(B4:F4)</f>
        <v>-0.000862276242267934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23.497908919779736</v>
      </c>
      <c r="C122">
        <f>C82*10000/C62</f>
        <v>-0.503705841634161</v>
      </c>
      <c r="D122">
        <f>D82*10000/D62</f>
        <v>23.724803035509034</v>
      </c>
      <c r="E122">
        <f>E82*10000/E62</f>
        <v>-7.691754491066425</v>
      </c>
      <c r="F122">
        <f>F82*10000/F62</f>
        <v>-53.6148053437507</v>
      </c>
      <c r="G122">
        <f>AVERAGE(C122:E122)</f>
        <v>5.176447567602815</v>
      </c>
      <c r="H122">
        <f>STDEV(C122:E122)</f>
        <v>16.46050208133112</v>
      </c>
      <c r="I122">
        <f>(B122*B4+C122*C4+D122*D4+E122*E4+F122*F4)/SUM(B4:F4)</f>
        <v>0.0134881048906045</v>
      </c>
    </row>
    <row r="123" spans="1:9" ht="12.75">
      <c r="A123" t="s">
        <v>82</v>
      </c>
      <c r="B123">
        <f>B83*10000/B62</f>
        <v>1.28854163151316</v>
      </c>
      <c r="C123">
        <f>C83*10000/C62</f>
        <v>-0.7135374349850365</v>
      </c>
      <c r="D123">
        <f>D83*10000/D62</f>
        <v>-1.7087213194580748</v>
      </c>
      <c r="E123">
        <f>E83*10000/E62</f>
        <v>0.20230299513208475</v>
      </c>
      <c r="F123">
        <f>F83*10000/F62</f>
        <v>3.5324050404402043</v>
      </c>
      <c r="G123">
        <f>AVERAGE(C123:E123)</f>
        <v>-0.7399852531036756</v>
      </c>
      <c r="H123">
        <f>STDEV(C123:E123)</f>
        <v>0.9557866383514287</v>
      </c>
      <c r="I123">
        <f>(B123*B4+C123*C4+D123*D4+E123*E4+F123*F4)/SUM(B4:F4)</f>
        <v>0.12286179437841388</v>
      </c>
    </row>
    <row r="124" spans="1:9" ht="12.75">
      <c r="A124" t="s">
        <v>83</v>
      </c>
      <c r="B124">
        <f>B84*10000/B62</f>
        <v>1.7285076815531708</v>
      </c>
      <c r="C124">
        <f>C84*10000/C62</f>
        <v>0.9051809177529911</v>
      </c>
      <c r="D124">
        <f>D84*10000/D62</f>
        <v>-0.4112399063098365</v>
      </c>
      <c r="E124">
        <f>E84*10000/E62</f>
        <v>-2.8169320209773905</v>
      </c>
      <c r="F124">
        <f>F84*10000/F62</f>
        <v>-2.120866818722101</v>
      </c>
      <c r="G124">
        <f>AVERAGE(C124:E124)</f>
        <v>-0.7743303365114119</v>
      </c>
      <c r="H124">
        <f>STDEV(C124:E124)</f>
        <v>1.8874340193882282</v>
      </c>
      <c r="I124">
        <f>(B124*B4+C124*C4+D124*D4+E124*E4+F124*F4)/SUM(B4:F4)</f>
        <v>-0.590193490955393</v>
      </c>
    </row>
    <row r="125" spans="1:9" ht="12.75">
      <c r="A125" t="s">
        <v>84</v>
      </c>
      <c r="B125">
        <f>B85*10000/B62</f>
        <v>0.880119171768671</v>
      </c>
      <c r="C125">
        <f>C85*10000/C62</f>
        <v>0.017037196228775975</v>
      </c>
      <c r="D125">
        <f>D85*10000/D62</f>
        <v>-0.4973358730493608</v>
      </c>
      <c r="E125">
        <f>E85*10000/E62</f>
        <v>0.3300725447687883</v>
      </c>
      <c r="F125">
        <f>F85*10000/F62</f>
        <v>-1.6698470614568228</v>
      </c>
      <c r="G125">
        <f>AVERAGE(C125:E125)</f>
        <v>-0.05007537735059884</v>
      </c>
      <c r="H125">
        <f>STDEV(C125:E125)</f>
        <v>0.4177669752606331</v>
      </c>
      <c r="I125">
        <f>(B125*B4+C125*C4+D125*D4+E125*E4+F125*F4)/SUM(B4:F4)</f>
        <v>-0.13044872068926566</v>
      </c>
    </row>
    <row r="126" spans="1:9" ht="12.75">
      <c r="A126" t="s">
        <v>85</v>
      </c>
      <c r="B126">
        <f>B86*10000/B62</f>
        <v>0.5468321272137509</v>
      </c>
      <c r="C126">
        <f>C86*10000/C62</f>
        <v>0.15182064091279174</v>
      </c>
      <c r="D126">
        <f>D86*10000/D62</f>
        <v>0.13256324940772626</v>
      </c>
      <c r="E126">
        <f>E86*10000/E62</f>
        <v>0.12083296871920539</v>
      </c>
      <c r="F126">
        <f>F86*10000/F62</f>
        <v>2.1380606463917915</v>
      </c>
      <c r="G126">
        <f>AVERAGE(C126:E126)</f>
        <v>0.13507228634657448</v>
      </c>
      <c r="H126">
        <f>STDEV(C126:E126)</f>
        <v>0.015645459621393795</v>
      </c>
      <c r="I126">
        <f>(B126*B4+C126*C4+D126*D4+E126*E4+F126*F4)/SUM(B4:F4)</f>
        <v>0.46126182726419424</v>
      </c>
    </row>
    <row r="127" spans="1:9" ht="12.75">
      <c r="A127" t="s">
        <v>86</v>
      </c>
      <c r="B127">
        <f>B87*10000/B62</f>
        <v>-0.11051831172982447</v>
      </c>
      <c r="C127">
        <f>C87*10000/C62</f>
        <v>-0.5859800155315137</v>
      </c>
      <c r="D127">
        <f>D87*10000/D62</f>
        <v>-0.3559260544843496</v>
      </c>
      <c r="E127">
        <f>E87*10000/E62</f>
        <v>-0.22343008921452326</v>
      </c>
      <c r="F127">
        <f>F87*10000/F62</f>
        <v>-0.4532011916433409</v>
      </c>
      <c r="G127">
        <f>AVERAGE(C127:E127)</f>
        <v>-0.3884453864101289</v>
      </c>
      <c r="H127">
        <f>STDEV(C127:E127)</f>
        <v>0.1834495638582661</v>
      </c>
      <c r="I127">
        <f>(B127*B4+C127*C4+D127*D4+E127*E4+F127*F4)/SUM(B4:F4)</f>
        <v>-0.35672150217919407</v>
      </c>
    </row>
    <row r="128" spans="1:9" ht="12.75">
      <c r="A128" t="s">
        <v>87</v>
      </c>
      <c r="B128">
        <f>B88*10000/B62</f>
        <v>0.40041617458443524</v>
      </c>
      <c r="C128">
        <f>C88*10000/C62</f>
        <v>-0.1432763879794094</v>
      </c>
      <c r="D128">
        <f>D88*10000/D62</f>
        <v>-0.23993622126207503</v>
      </c>
      <c r="E128">
        <f>E88*10000/E62</f>
        <v>-0.18514852592973205</v>
      </c>
      <c r="F128">
        <f>F88*10000/F62</f>
        <v>-0.265237312208644</v>
      </c>
      <c r="G128">
        <f>AVERAGE(C128:E128)</f>
        <v>-0.18945371172373882</v>
      </c>
      <c r="H128">
        <f>STDEV(C128:E128)</f>
        <v>0.04847351659513541</v>
      </c>
      <c r="I128">
        <f>(B128*B4+C128*C4+D128*D4+E128*E4+F128*F4)/SUM(B4:F4)</f>
        <v>-0.11390720745454733</v>
      </c>
    </row>
    <row r="129" spans="1:9" ht="12.75">
      <c r="A129" t="s">
        <v>88</v>
      </c>
      <c r="B129">
        <f>B89*10000/B62</f>
        <v>0.04337667325581948</v>
      </c>
      <c r="C129">
        <f>C89*10000/C62</f>
        <v>-0.10503786334850429</v>
      </c>
      <c r="D129">
        <f>D89*10000/D62</f>
        <v>-0.128554310328833</v>
      </c>
      <c r="E129">
        <f>E89*10000/E62</f>
        <v>-0.05306761089300678</v>
      </c>
      <c r="F129">
        <f>F89*10000/F62</f>
        <v>-0.02876171771431346</v>
      </c>
      <c r="G129">
        <f>AVERAGE(C129:E129)</f>
        <v>-0.09555326152344802</v>
      </c>
      <c r="H129">
        <f>STDEV(C129:E129)</f>
        <v>0.03862678736011557</v>
      </c>
      <c r="I129">
        <f>(B129*B4+C129*C4+D129*D4+E129*E4+F129*F4)/SUM(B4:F4)</f>
        <v>-0.06649912267133029</v>
      </c>
    </row>
    <row r="130" spans="1:9" ht="12.75">
      <c r="A130" t="s">
        <v>89</v>
      </c>
      <c r="B130">
        <f>B90*10000/B62</f>
        <v>0.14049848201557028</v>
      </c>
      <c r="C130">
        <f>C90*10000/C62</f>
        <v>0.05346324309612201</v>
      </c>
      <c r="D130">
        <f>D90*10000/D62</f>
        <v>0.04647541037546724</v>
      </c>
      <c r="E130">
        <f>E90*10000/E62</f>
        <v>0.03793044235356047</v>
      </c>
      <c r="F130">
        <f>F90*10000/F62</f>
        <v>0.33186777695079145</v>
      </c>
      <c r="G130">
        <f>AVERAGE(C130:E130)</f>
        <v>0.045956365275049905</v>
      </c>
      <c r="H130">
        <f>STDEV(C130:E130)</f>
        <v>0.007779397829474344</v>
      </c>
      <c r="I130">
        <f>(B130*B4+C130*C4+D130*D4+E130*E4+F130*F4)/SUM(B4:F4)</f>
        <v>0.09770888160927187</v>
      </c>
    </row>
    <row r="131" spans="1:9" ht="12.75">
      <c r="A131" t="s">
        <v>90</v>
      </c>
      <c r="B131">
        <f>B91*10000/B62</f>
        <v>-0.016518154917461572</v>
      </c>
      <c r="C131">
        <f>C91*10000/C62</f>
        <v>-0.052611927345761395</v>
      </c>
      <c r="D131">
        <f>D91*10000/D62</f>
        <v>-0.03187586325772767</v>
      </c>
      <c r="E131">
        <f>E91*10000/E62</f>
        <v>-0.024652977698899438</v>
      </c>
      <c r="F131">
        <f>F91*10000/F62</f>
        <v>-0.042184833327723124</v>
      </c>
      <c r="G131">
        <f>AVERAGE(C131:E131)</f>
        <v>-0.03638025610079617</v>
      </c>
      <c r="H131">
        <f>STDEV(C131:E131)</f>
        <v>0.014513541349458984</v>
      </c>
      <c r="I131">
        <f>(B131*B4+C131*C4+D131*D4+E131*E4+F131*F4)/SUM(B4:F4)</f>
        <v>-0.03426991182002004</v>
      </c>
    </row>
    <row r="132" spans="1:9" ht="12.75">
      <c r="A132" t="s">
        <v>91</v>
      </c>
      <c r="B132">
        <f>B92*10000/B62</f>
        <v>0.030186822364241465</v>
      </c>
      <c r="C132">
        <f>C92*10000/C62</f>
        <v>-0.030569119036819813</v>
      </c>
      <c r="D132">
        <f>D92*10000/D62</f>
        <v>-0.03210467405515821</v>
      </c>
      <c r="E132">
        <f>E92*10000/E62</f>
        <v>0.007142568116685208</v>
      </c>
      <c r="F132">
        <f>F92*10000/F62</f>
        <v>-0.019664150465010938</v>
      </c>
      <c r="G132">
        <f>AVERAGE(C132:E132)</f>
        <v>-0.018510408325097608</v>
      </c>
      <c r="H132">
        <f>STDEV(C132:E132)</f>
        <v>0.02222939231165764</v>
      </c>
      <c r="I132">
        <f>(B132*B4+C132*C4+D132*D4+E132*E4+F132*F4)/SUM(B4:F4)</f>
        <v>-0.011593675510864728</v>
      </c>
    </row>
    <row r="133" spans="1:9" ht="12.75">
      <c r="A133" t="s">
        <v>92</v>
      </c>
      <c r="B133">
        <f>B93*10000/B62</f>
        <v>0.07373552889868573</v>
      </c>
      <c r="C133">
        <f>C93*10000/C62</f>
        <v>0.05218188424487102</v>
      </c>
      <c r="D133">
        <f>D93*10000/D62</f>
        <v>0.07045644238185904</v>
      </c>
      <c r="E133">
        <f>E93*10000/E62</f>
        <v>0.06775553289712542</v>
      </c>
      <c r="F133">
        <f>F93*10000/F62</f>
        <v>0.035088741902533874</v>
      </c>
      <c r="G133">
        <f>AVERAGE(C133:E133)</f>
        <v>0.06346461984128515</v>
      </c>
      <c r="H133">
        <f>STDEV(C133:E133)</f>
        <v>0.009864016419041714</v>
      </c>
      <c r="I133">
        <f>(B133*B4+C133*C4+D133*D4+E133*E4+F133*F4)/SUM(B4:F4)</f>
        <v>0.061180215705992295</v>
      </c>
    </row>
    <row r="134" spans="1:9" ht="12.75">
      <c r="A134" t="s">
        <v>93</v>
      </c>
      <c r="B134">
        <f>B94*10000/B62</f>
        <v>0.00492218909381843</v>
      </c>
      <c r="C134">
        <f>C94*10000/C62</f>
        <v>0.0015778077874381517</v>
      </c>
      <c r="D134">
        <f>D94*10000/D62</f>
        <v>0.0041959052396073225</v>
      </c>
      <c r="E134">
        <f>E94*10000/E62</f>
        <v>0.013971379334404928</v>
      </c>
      <c r="F134">
        <f>F94*10000/F62</f>
        <v>-0.009681476638975872</v>
      </c>
      <c r="G134">
        <f>AVERAGE(C134:E134)</f>
        <v>0.006581697453816801</v>
      </c>
      <c r="H134">
        <f>STDEV(C134:E134)</f>
        <v>0.0065321632932347174</v>
      </c>
      <c r="I134">
        <f>(B134*B4+C134*C4+D134*D4+E134*E4+F134*F4)/SUM(B4:F4)</f>
        <v>0.004177924116929098</v>
      </c>
    </row>
    <row r="135" spans="1:9" ht="12.75">
      <c r="A135" t="s">
        <v>94</v>
      </c>
      <c r="B135">
        <f>B95*10000/B62</f>
        <v>0.0024172825679326356</v>
      </c>
      <c r="C135">
        <f>C95*10000/C62</f>
        <v>0.0037219492512431903</v>
      </c>
      <c r="D135">
        <f>D95*10000/D62</f>
        <v>0.0003294045949278988</v>
      </c>
      <c r="E135">
        <f>E95*10000/E62</f>
        <v>-0.0004128176209311708</v>
      </c>
      <c r="F135">
        <f>F95*10000/F62</f>
        <v>0.0026936467692190965</v>
      </c>
      <c r="G135">
        <f>AVERAGE(C135:E135)</f>
        <v>0.0012128454084133062</v>
      </c>
      <c r="H135">
        <f>STDEV(C135:E135)</f>
        <v>0.0022044103576708343</v>
      </c>
      <c r="I135">
        <f>(B135*B4+C135*C4+D135*D4+E135*E4+F135*F4)/SUM(B4:F4)</f>
        <v>0.0015847487147954155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2006-02-13T14:11:14Z</cp:lastPrinted>
  <dcterms:created xsi:type="dcterms:W3CDTF">2006-02-13T14:11:14Z</dcterms:created>
  <dcterms:modified xsi:type="dcterms:W3CDTF">2006-02-14T10:24:18Z</dcterms:modified>
  <cp:category/>
  <cp:version/>
  <cp:contentType/>
  <cp:contentStatus/>
</cp:coreProperties>
</file>