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<sst xmlns="http://schemas.openxmlformats.org/spreadsheetml/2006/main" count="204" uniqueCount="98">
  <si>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16/02/2006       14:43:19</t>
  </si>
  <si>
    <t>LISSNER</t>
  </si>
  <si>
    <t>HCMQAP810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</si>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</sst>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-0.002271</v>
      </c>
      <c r="C4" s="12">
        <v>-0.003747</v>
      </c>
      <c r="D4" s="12">
        <v>-0.003745</v>
      </c>
      <c r="E4" s="12">
        <v>-0.003749</v>
      </c>
      <c r="F4" s="24">
        <v>-0.002062</v>
      </c>
      <c r="G4" s="34">
        <v>-0.011679</v>
      </c>
    </row>
    <row r="5" spans="1:7" ht="12.75" thickBot="1">
      <c r="A5" s="44" t="s">
        <v>13</v>
      </c>
      <c r="B5" s="45">
        <v>3.487429</v>
      </c>
      <c r="C5" s="46">
        <v>1.686432</v>
      </c>
      <c r="D5" s="46">
        <v>-0.377604</v>
      </c>
      <c r="E5" s="46">
        <v>-1.321149</v>
      </c>
      <c r="F5" s="47">
        <v>-3.794032</v>
      </c>
      <c r="G5" s="48">
        <v>7.122372</v>
      </c>
    </row>
    <row r="6" spans="1:7" ht="12.75" thickTop="1">
      <c r="A6" s="6" t="s">
        <v>14</v>
      </c>
      <c r="B6" s="39">
        <v>-33.96577</v>
      </c>
      <c r="C6" s="40">
        <v>113.5839</v>
      </c>
      <c r="D6" s="40">
        <v>35.19917</v>
      </c>
      <c r="E6" s="40">
        <v>39.34924</v>
      </c>
      <c r="F6" s="41">
        <v>-304.5405</v>
      </c>
      <c r="G6" s="42">
        <v>0.0008025449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1.693843</v>
      </c>
      <c r="C8" s="13">
        <v>2.573082</v>
      </c>
      <c r="D8" s="13">
        <v>1.249493</v>
      </c>
      <c r="E8" s="13">
        <v>0.5786868</v>
      </c>
      <c r="F8" s="25">
        <v>-2.881896</v>
      </c>
      <c r="G8" s="35">
        <v>0.924408</v>
      </c>
    </row>
    <row r="9" spans="1:7" ht="12">
      <c r="A9" s="20" t="s">
        <v>17</v>
      </c>
      <c r="B9" s="29">
        <v>-0.02817868</v>
      </c>
      <c r="C9" s="13">
        <v>-0.09856617</v>
      </c>
      <c r="D9" s="13">
        <v>-0.5199631</v>
      </c>
      <c r="E9" s="13">
        <v>-0.03790264</v>
      </c>
      <c r="F9" s="25">
        <v>-2.500206</v>
      </c>
      <c r="G9" s="35">
        <v>-0.49299</v>
      </c>
    </row>
    <row r="10" spans="1:7" ht="12">
      <c r="A10" s="20" t="s">
        <v>18</v>
      </c>
      <c r="B10" s="29">
        <v>-0.9898127</v>
      </c>
      <c r="C10" s="13">
        <v>-0.2971125</v>
      </c>
      <c r="D10" s="13">
        <v>0.142674</v>
      </c>
      <c r="E10" s="13">
        <v>0.6786703</v>
      </c>
      <c r="F10" s="25">
        <v>-2.064339</v>
      </c>
      <c r="G10" s="35">
        <v>-0.2914268</v>
      </c>
    </row>
    <row r="11" spans="1:7" ht="12">
      <c r="A11" s="21" t="s">
        <v>19</v>
      </c>
      <c r="B11" s="31">
        <v>1.987671</v>
      </c>
      <c r="C11" s="15">
        <v>0.9446094</v>
      </c>
      <c r="D11" s="15">
        <v>1.4448</v>
      </c>
      <c r="E11" s="15">
        <v>-0.01401975</v>
      </c>
      <c r="F11" s="27">
        <v>13.07127</v>
      </c>
      <c r="G11" s="37">
        <v>2.591542</v>
      </c>
    </row>
    <row r="12" spans="1:7" ht="12">
      <c r="A12" s="20" t="s">
        <v>20</v>
      </c>
      <c r="B12" s="29">
        <v>0.2062908</v>
      </c>
      <c r="C12" s="13">
        <v>0.05460539</v>
      </c>
      <c r="D12" s="13">
        <v>0.0377595</v>
      </c>
      <c r="E12" s="13">
        <v>0.3202721</v>
      </c>
      <c r="F12" s="25">
        <v>0.3479724</v>
      </c>
      <c r="G12" s="35">
        <v>0.1754491</v>
      </c>
    </row>
    <row r="13" spans="1:7" ht="12">
      <c r="A13" s="20" t="s">
        <v>21</v>
      </c>
      <c r="B13" s="29">
        <v>0.01177923</v>
      </c>
      <c r="C13" s="13">
        <v>0.09031372</v>
      </c>
      <c r="D13" s="13">
        <v>-0.007763901</v>
      </c>
      <c r="E13" s="13">
        <v>0.1008652</v>
      </c>
      <c r="F13" s="25">
        <v>-0.2553959</v>
      </c>
      <c r="G13" s="35">
        <v>0.01205234</v>
      </c>
    </row>
    <row r="14" spans="1:7" ht="12">
      <c r="A14" s="20" t="s">
        <v>22</v>
      </c>
      <c r="B14" s="29">
        <v>-0.07875082</v>
      </c>
      <c r="C14" s="13">
        <v>-0.08259075</v>
      </c>
      <c r="D14" s="13">
        <v>0.03843948</v>
      </c>
      <c r="E14" s="13">
        <v>0.07567569</v>
      </c>
      <c r="F14" s="25">
        <v>0.1322267</v>
      </c>
      <c r="G14" s="35">
        <v>0.01360556</v>
      </c>
    </row>
    <row r="15" spans="1:7" ht="12">
      <c r="A15" s="21" t="s">
        <v>23</v>
      </c>
      <c r="B15" s="31">
        <v>-0.4219328</v>
      </c>
      <c r="C15" s="15">
        <v>-0.2386565</v>
      </c>
      <c r="D15" s="15">
        <v>-0.1892343</v>
      </c>
      <c r="E15" s="15">
        <v>-0.275487</v>
      </c>
      <c r="F15" s="27">
        <v>-0.4274504</v>
      </c>
      <c r="G15" s="37">
        <v>-0.2873482</v>
      </c>
    </row>
    <row r="16" spans="1:7" ht="12">
      <c r="A16" s="20" t="s">
        <v>24</v>
      </c>
      <c r="B16" s="29">
        <v>0.02264408</v>
      </c>
      <c r="C16" s="13">
        <v>0.01753713</v>
      </c>
      <c r="D16" s="13">
        <v>0.02060887</v>
      </c>
      <c r="E16" s="13">
        <v>0.05790472</v>
      </c>
      <c r="F16" s="25">
        <v>0.08783699</v>
      </c>
      <c r="G16" s="35">
        <v>0.03804194</v>
      </c>
    </row>
    <row r="17" spans="1:7" ht="12">
      <c r="A17" s="20" t="s">
        <v>25</v>
      </c>
      <c r="B17" s="29">
        <v>-0.01842234</v>
      </c>
      <c r="C17" s="13">
        <v>-0.02959783</v>
      </c>
      <c r="D17" s="13">
        <v>-0.01371458</v>
      </c>
      <c r="E17" s="13">
        <v>-0.004013766</v>
      </c>
      <c r="F17" s="25">
        <v>-0.01696636</v>
      </c>
      <c r="G17" s="35">
        <v>-0.01631678</v>
      </c>
    </row>
    <row r="18" spans="1:7" ht="12">
      <c r="A18" s="20" t="s">
        <v>26</v>
      </c>
      <c r="B18" s="29">
        <v>0.02586062</v>
      </c>
      <c r="C18" s="13">
        <v>-0.00603625</v>
      </c>
      <c r="D18" s="13">
        <v>0.02220898</v>
      </c>
      <c r="E18" s="13">
        <v>0.01772908</v>
      </c>
      <c r="F18" s="25">
        <v>0.04816165</v>
      </c>
      <c r="G18" s="35">
        <v>0.01830539</v>
      </c>
    </row>
    <row r="19" spans="1:7" ht="12">
      <c r="A19" s="21" t="s">
        <v>27</v>
      </c>
      <c r="B19" s="31">
        <v>-0.2167958</v>
      </c>
      <c r="C19" s="15">
        <v>-0.199395</v>
      </c>
      <c r="D19" s="15">
        <v>-0.2136566</v>
      </c>
      <c r="E19" s="15">
        <v>-0.195408</v>
      </c>
      <c r="F19" s="27">
        <v>-0.1524828</v>
      </c>
      <c r="G19" s="37">
        <v>-0.1981922</v>
      </c>
    </row>
    <row r="20" spans="1:7" ht="12.75" thickBot="1">
      <c r="A20" s="44" t="s">
        <v>28</v>
      </c>
      <c r="B20" s="45">
        <v>0.001113788</v>
      </c>
      <c r="C20" s="46">
        <v>-0.0002290755</v>
      </c>
      <c r="D20" s="46">
        <v>0.0001906206</v>
      </c>
      <c r="E20" s="46">
        <v>7.551542E-05</v>
      </c>
      <c r="F20" s="47">
        <v>-0.00165217</v>
      </c>
      <c r="G20" s="48">
        <v>-4.748853E-05</v>
      </c>
    </row>
    <row r="21" spans="1:7" ht="12.75" thickTop="1">
      <c r="A21" s="6" t="s">
        <v>29</v>
      </c>
      <c r="B21" s="39">
        <v>23.98471</v>
      </c>
      <c r="C21" s="40">
        <v>45.25615</v>
      </c>
      <c r="D21" s="40">
        <v>-4.604675</v>
      </c>
      <c r="E21" s="40">
        <v>-32.61045</v>
      </c>
      <c r="F21" s="41">
        <v>-40.96852</v>
      </c>
      <c r="G21" s="43">
        <v>0.007029815</v>
      </c>
    </row>
    <row r="22" spans="1:7" ht="12">
      <c r="A22" s="20" t="s">
        <v>30</v>
      </c>
      <c r="B22" s="29">
        <v>69.7497</v>
      </c>
      <c r="C22" s="13">
        <v>33.72878</v>
      </c>
      <c r="D22" s="13">
        <v>-7.552085</v>
      </c>
      <c r="E22" s="13">
        <v>-26.42304</v>
      </c>
      <c r="F22" s="25">
        <v>-75.8821</v>
      </c>
      <c r="G22" s="36">
        <v>0</v>
      </c>
    </row>
    <row r="23" spans="1:7" ht="12">
      <c r="A23" s="20" t="s">
        <v>31</v>
      </c>
      <c r="B23" s="29">
        <v>-1.193199</v>
      </c>
      <c r="C23" s="13">
        <v>-2.277929</v>
      </c>
      <c r="D23" s="13">
        <v>-0.9263907</v>
      </c>
      <c r="E23" s="13">
        <v>2.06087</v>
      </c>
      <c r="F23" s="25">
        <v>2.715186</v>
      </c>
      <c r="G23" s="35">
        <v>-0.08942935</v>
      </c>
    </row>
    <row r="24" spans="1:7" ht="12">
      <c r="A24" s="20" t="s">
        <v>32</v>
      </c>
      <c r="B24" s="29">
        <v>-2.25713</v>
      </c>
      <c r="C24" s="13">
        <v>-1.705069</v>
      </c>
      <c r="D24" s="13">
        <v>-1.26947</v>
      </c>
      <c r="E24" s="13">
        <v>-2.766113</v>
      </c>
      <c r="F24" s="25">
        <v>-0.8626642</v>
      </c>
      <c r="G24" s="35">
        <v>-1.824675</v>
      </c>
    </row>
    <row r="25" spans="1:7" ht="12">
      <c r="A25" s="20" t="s">
        <v>33</v>
      </c>
      <c r="B25" s="29">
        <v>-0.7370869</v>
      </c>
      <c r="C25" s="13">
        <v>-0.7227927</v>
      </c>
      <c r="D25" s="13">
        <v>0.1505774</v>
      </c>
      <c r="E25" s="13">
        <v>0.956472</v>
      </c>
      <c r="F25" s="25">
        <v>-2.323236</v>
      </c>
      <c r="G25" s="35">
        <v>-0.3225022</v>
      </c>
    </row>
    <row r="26" spans="1:7" ht="12">
      <c r="A26" s="21" t="s">
        <v>34</v>
      </c>
      <c r="B26" s="31">
        <v>-0.1847028</v>
      </c>
      <c r="C26" s="15">
        <v>-0.4132324</v>
      </c>
      <c r="D26" s="15">
        <v>-0.4825099</v>
      </c>
      <c r="E26" s="15">
        <v>-0.5360802</v>
      </c>
      <c r="F26" s="27">
        <v>2.034516</v>
      </c>
      <c r="G26" s="37">
        <v>-0.1021647</v>
      </c>
    </row>
    <row r="27" spans="1:7" ht="12">
      <c r="A27" s="20" t="s">
        <v>35</v>
      </c>
      <c r="B27" s="29">
        <v>-0.04805656</v>
      </c>
      <c r="C27" s="13">
        <v>-0.04441492</v>
      </c>
      <c r="D27" s="13">
        <v>-0.01557731</v>
      </c>
      <c r="E27" s="13">
        <v>-0.2126976</v>
      </c>
      <c r="F27" s="25">
        <v>-0.2691023</v>
      </c>
      <c r="G27" s="35">
        <v>-0.1082634</v>
      </c>
    </row>
    <row r="28" spans="1:7" ht="12">
      <c r="A28" s="20" t="s">
        <v>36</v>
      </c>
      <c r="B28" s="29">
        <v>0.07493805</v>
      </c>
      <c r="C28" s="13">
        <v>0.05211451</v>
      </c>
      <c r="D28" s="13">
        <v>-0.01444309</v>
      </c>
      <c r="E28" s="13">
        <v>0.1077559</v>
      </c>
      <c r="F28" s="25">
        <v>-0.1124392</v>
      </c>
      <c r="G28" s="35">
        <v>0.03104511</v>
      </c>
    </row>
    <row r="29" spans="1:7" ht="12">
      <c r="A29" s="20" t="s">
        <v>37</v>
      </c>
      <c r="B29" s="29">
        <v>-0.05775151</v>
      </c>
      <c r="C29" s="13">
        <v>-0.1132253</v>
      </c>
      <c r="D29" s="13">
        <v>0.0102023</v>
      </c>
      <c r="E29" s="13">
        <v>0.01074741</v>
      </c>
      <c r="F29" s="25">
        <v>-0.1717679</v>
      </c>
      <c r="G29" s="35">
        <v>-0.05336371</v>
      </c>
    </row>
    <row r="30" spans="1:7" ht="12">
      <c r="A30" s="21" t="s">
        <v>38</v>
      </c>
      <c r="B30" s="31">
        <v>0.05354397</v>
      </c>
      <c r="C30" s="15">
        <v>0.06346685</v>
      </c>
      <c r="D30" s="15">
        <v>0.02187815</v>
      </c>
      <c r="E30" s="15">
        <v>0.05473669</v>
      </c>
      <c r="F30" s="27">
        <v>0.3822116</v>
      </c>
      <c r="G30" s="37">
        <v>0.09212086</v>
      </c>
    </row>
    <row r="31" spans="1:7" ht="12">
      <c r="A31" s="20" t="s">
        <v>39</v>
      </c>
      <c r="B31" s="29">
        <v>-0.0173286</v>
      </c>
      <c r="C31" s="13">
        <v>-0.0292758</v>
      </c>
      <c r="D31" s="13">
        <v>-0.003967603</v>
      </c>
      <c r="E31" s="13">
        <v>-0.04839003</v>
      </c>
      <c r="F31" s="25">
        <v>-0.0510887</v>
      </c>
      <c r="G31" s="35">
        <v>-0.02893704</v>
      </c>
    </row>
    <row r="32" spans="1:7" ht="12">
      <c r="A32" s="20" t="s">
        <v>40</v>
      </c>
      <c r="B32" s="29">
        <v>0.03982715</v>
      </c>
      <c r="C32" s="13">
        <v>0.0343496</v>
      </c>
      <c r="D32" s="13">
        <v>0.03263704</v>
      </c>
      <c r="E32" s="13">
        <v>0.07228522</v>
      </c>
      <c r="F32" s="25">
        <v>0.02386533</v>
      </c>
      <c r="G32" s="35">
        <v>0.04248018</v>
      </c>
    </row>
    <row r="33" spans="1:7" ht="12">
      <c r="A33" s="20" t="s">
        <v>41</v>
      </c>
      <c r="B33" s="29">
        <v>0.08772178</v>
      </c>
      <c r="C33" s="13">
        <v>0.06886737</v>
      </c>
      <c r="D33" s="13">
        <v>0.08664819</v>
      </c>
      <c r="E33" s="13">
        <v>0.07999266</v>
      </c>
      <c r="F33" s="25">
        <v>0.05868737</v>
      </c>
      <c r="G33" s="35">
        <v>0.07722209</v>
      </c>
    </row>
    <row r="34" spans="1:7" ht="12">
      <c r="A34" s="21" t="s">
        <v>42</v>
      </c>
      <c r="B34" s="31">
        <v>-0.007930067</v>
      </c>
      <c r="C34" s="15">
        <v>0.00155565</v>
      </c>
      <c r="D34" s="15">
        <v>0.004741983</v>
      </c>
      <c r="E34" s="15">
        <v>0.009246336</v>
      </c>
      <c r="F34" s="27">
        <v>-0.01212543</v>
      </c>
      <c r="G34" s="37">
        <v>0.0009879002</v>
      </c>
    </row>
    <row r="35" spans="1:7" ht="12.75" thickBot="1">
      <c r="A35" s="22" t="s">
        <v>43</v>
      </c>
      <c r="B35" s="32">
        <v>-0.00496537</v>
      </c>
      <c r="C35" s="16">
        <v>-0.002637363</v>
      </c>
      <c r="D35" s="16">
        <v>-0.003133378</v>
      </c>
      <c r="E35" s="16">
        <v>0.001044994</v>
      </c>
      <c r="F35" s="28">
        <v>0.002255375</v>
      </c>
      <c r="G35" s="38">
        <v>-0.00156207</v>
      </c>
    </row>
    <row r="36" spans="1:7" ht="12">
      <c r="A36" s="4" t="s">
        <v>44</v>
      </c>
      <c r="B36" s="3">
        <v>22.13135</v>
      </c>
      <c r="C36" s="3">
        <v>22.1283</v>
      </c>
      <c r="D36" s="3">
        <v>22.1405</v>
      </c>
      <c r="E36" s="3">
        <v>22.1405</v>
      </c>
      <c r="F36" s="3">
        <v>22.14661</v>
      </c>
      <c r="G36" s="3"/>
    </row>
    <row r="37" spans="1:6" ht="12">
      <c r="A37" s="4" t="s">
        <v>45</v>
      </c>
      <c r="B37" s="2">
        <v>0.1571655</v>
      </c>
      <c r="C37" s="2">
        <v>0.1027425</v>
      </c>
      <c r="D37" s="2">
        <v>0.06052653</v>
      </c>
      <c r="E37" s="2">
        <v>0.05187988</v>
      </c>
      <c r="F37" s="2">
        <v>0.03611247</v>
      </c>
    </row>
    <row r="38" spans="1:7" ht="12">
      <c r="A38" s="4" t="s">
        <v>53</v>
      </c>
      <c r="B38" s="2">
        <v>5.745461E-05</v>
      </c>
      <c r="C38" s="2">
        <v>-0.0001933499</v>
      </c>
      <c r="D38" s="2">
        <v>-5.984446E-05</v>
      </c>
      <c r="E38" s="2">
        <v>-6.703972E-05</v>
      </c>
      <c r="F38" s="2">
        <v>0.0005171606</v>
      </c>
      <c r="G38" s="2">
        <v>0.0002383924</v>
      </c>
    </row>
    <row r="39" spans="1:7" ht="12.75" thickBot="1">
      <c r="A39" s="4" t="s">
        <v>54</v>
      </c>
      <c r="B39" s="2">
        <v>-4.117474E-05</v>
      </c>
      <c r="C39" s="2">
        <v>-7.628331E-05</v>
      </c>
      <c r="D39" s="2">
        <v>0</v>
      </c>
      <c r="E39" s="2">
        <v>5.526062E-05</v>
      </c>
      <c r="F39" s="2">
        <v>7.357081E-05</v>
      </c>
      <c r="G39" s="2">
        <v>0.00073974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3.116762</v>
      </c>
      <c r="F40" s="17" t="s">
        <v>48</v>
      </c>
      <c r="G40" s="8">
        <v>54.926922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0.003747</v>
      </c>
      <c r="D4">
        <v>0.003745</v>
      </c>
      <c r="E4">
        <v>0.003749</v>
      </c>
      <c r="F4">
        <v>0.002062</v>
      </c>
      <c r="G4">
        <v>0.011679</v>
      </c>
    </row>
    <row r="5" spans="1:7" ht="12.75">
      <c r="A5" t="s">
        <v>13</v>
      </c>
      <c r="B5">
        <v>3.487429</v>
      </c>
      <c r="C5">
        <v>1.686432</v>
      </c>
      <c r="D5">
        <v>-0.377604</v>
      </c>
      <c r="E5">
        <v>-1.321149</v>
      </c>
      <c r="F5">
        <v>-3.794032</v>
      </c>
      <c r="G5">
        <v>7.122372</v>
      </c>
    </row>
    <row r="6" spans="1:7" ht="12.75">
      <c r="A6" t="s">
        <v>14</v>
      </c>
      <c r="B6" s="49">
        <v>-33.96577</v>
      </c>
      <c r="C6" s="49">
        <v>113.5839</v>
      </c>
      <c r="D6" s="49">
        <v>35.19917</v>
      </c>
      <c r="E6" s="49">
        <v>39.34924</v>
      </c>
      <c r="F6" s="49">
        <v>-304.5405</v>
      </c>
      <c r="G6" s="49">
        <v>0.0008025449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1.693843</v>
      </c>
      <c r="C8" s="49">
        <v>2.573082</v>
      </c>
      <c r="D8" s="49">
        <v>1.249493</v>
      </c>
      <c r="E8" s="49">
        <v>0.5786868</v>
      </c>
      <c r="F8" s="49">
        <v>-2.881896</v>
      </c>
      <c r="G8" s="49">
        <v>0.924408</v>
      </c>
    </row>
    <row r="9" spans="1:7" ht="12.75">
      <c r="A9" t="s">
        <v>17</v>
      </c>
      <c r="B9" s="49">
        <v>-0.02817868</v>
      </c>
      <c r="C9" s="49">
        <v>-0.09856617</v>
      </c>
      <c r="D9" s="49">
        <v>-0.5199631</v>
      </c>
      <c r="E9" s="49">
        <v>-0.03790264</v>
      </c>
      <c r="F9" s="49">
        <v>-2.500206</v>
      </c>
      <c r="G9" s="49">
        <v>-0.49299</v>
      </c>
    </row>
    <row r="10" spans="1:7" ht="12.75">
      <c r="A10" t="s">
        <v>18</v>
      </c>
      <c r="B10" s="49">
        <v>-0.9898127</v>
      </c>
      <c r="C10" s="49">
        <v>-0.2971125</v>
      </c>
      <c r="D10" s="49">
        <v>0.142674</v>
      </c>
      <c r="E10" s="49">
        <v>0.6786703</v>
      </c>
      <c r="F10" s="49">
        <v>-2.064339</v>
      </c>
      <c r="G10" s="49">
        <v>-0.2914268</v>
      </c>
    </row>
    <row r="11" spans="1:7" ht="12.75">
      <c r="A11" t="s">
        <v>19</v>
      </c>
      <c r="B11" s="49">
        <v>1.987671</v>
      </c>
      <c r="C11" s="49">
        <v>0.9446094</v>
      </c>
      <c r="D11" s="49">
        <v>1.4448</v>
      </c>
      <c r="E11" s="49">
        <v>-0.01401975</v>
      </c>
      <c r="F11" s="49">
        <v>13.07127</v>
      </c>
      <c r="G11" s="49">
        <v>2.591542</v>
      </c>
    </row>
    <row r="12" spans="1:7" ht="12.75">
      <c r="A12" t="s">
        <v>20</v>
      </c>
      <c r="B12" s="49">
        <v>0.2062908</v>
      </c>
      <c r="C12" s="49">
        <v>0.05460539</v>
      </c>
      <c r="D12" s="49">
        <v>0.0377595</v>
      </c>
      <c r="E12" s="49">
        <v>0.3202721</v>
      </c>
      <c r="F12" s="49">
        <v>0.3479724</v>
      </c>
      <c r="G12" s="49">
        <v>0.1754491</v>
      </c>
    </row>
    <row r="13" spans="1:7" ht="12.75">
      <c r="A13" t="s">
        <v>21</v>
      </c>
      <c r="B13" s="49">
        <v>0.01177923</v>
      </c>
      <c r="C13" s="49">
        <v>0.09031372</v>
      </c>
      <c r="D13" s="49">
        <v>-0.007763901</v>
      </c>
      <c r="E13" s="49">
        <v>0.1008652</v>
      </c>
      <c r="F13" s="49">
        <v>-0.2553959</v>
      </c>
      <c r="G13" s="49">
        <v>0.01205234</v>
      </c>
    </row>
    <row r="14" spans="1:7" ht="12.75">
      <c r="A14" t="s">
        <v>22</v>
      </c>
      <c r="B14" s="49">
        <v>-0.07875082</v>
      </c>
      <c r="C14" s="49">
        <v>-0.08259075</v>
      </c>
      <c r="D14" s="49">
        <v>0.03843948</v>
      </c>
      <c r="E14" s="49">
        <v>0.07567569</v>
      </c>
      <c r="F14" s="49">
        <v>0.1322267</v>
      </c>
      <c r="G14" s="49">
        <v>0.01360556</v>
      </c>
    </row>
    <row r="15" spans="1:7" ht="12.75">
      <c r="A15" t="s">
        <v>23</v>
      </c>
      <c r="B15" s="49">
        <v>-0.4219328</v>
      </c>
      <c r="C15" s="49">
        <v>-0.2386565</v>
      </c>
      <c r="D15" s="49">
        <v>-0.1892343</v>
      </c>
      <c r="E15" s="49">
        <v>-0.275487</v>
      </c>
      <c r="F15" s="49">
        <v>-0.4274504</v>
      </c>
      <c r="G15" s="49">
        <v>-0.2873482</v>
      </c>
    </row>
    <row r="16" spans="1:7" ht="12.75">
      <c r="A16" t="s">
        <v>24</v>
      </c>
      <c r="B16" s="49">
        <v>0.02264408</v>
      </c>
      <c r="C16" s="49">
        <v>0.01753713</v>
      </c>
      <c r="D16" s="49">
        <v>0.02060887</v>
      </c>
      <c r="E16" s="49">
        <v>0.05790472</v>
      </c>
      <c r="F16" s="49">
        <v>0.08783699</v>
      </c>
      <c r="G16" s="49">
        <v>0.03804194</v>
      </c>
    </row>
    <row r="17" spans="1:7" ht="12.75">
      <c r="A17" t="s">
        <v>25</v>
      </c>
      <c r="B17" s="49">
        <v>-0.01842234</v>
      </c>
      <c r="C17" s="49">
        <v>-0.02959783</v>
      </c>
      <c r="D17" s="49">
        <v>-0.01371458</v>
      </c>
      <c r="E17" s="49">
        <v>-0.004013766</v>
      </c>
      <c r="F17" s="49">
        <v>-0.01696636</v>
      </c>
      <c r="G17" s="49">
        <v>-0.01631678</v>
      </c>
    </row>
    <row r="18" spans="1:7" ht="12.75">
      <c r="A18" t="s">
        <v>26</v>
      </c>
      <c r="B18" s="49">
        <v>0.02586062</v>
      </c>
      <c r="C18" s="49">
        <v>-0.00603625</v>
      </c>
      <c r="D18" s="49">
        <v>0.02220898</v>
      </c>
      <c r="E18" s="49">
        <v>0.01772908</v>
      </c>
      <c r="F18" s="49">
        <v>0.04816165</v>
      </c>
      <c r="G18" s="49">
        <v>0.01830539</v>
      </c>
    </row>
    <row r="19" spans="1:7" ht="12.75">
      <c r="A19" t="s">
        <v>27</v>
      </c>
      <c r="B19" s="49">
        <v>-0.2167958</v>
      </c>
      <c r="C19" s="49">
        <v>-0.199395</v>
      </c>
      <c r="D19" s="49">
        <v>-0.2136566</v>
      </c>
      <c r="E19" s="49">
        <v>-0.195408</v>
      </c>
      <c r="F19" s="49">
        <v>-0.1524828</v>
      </c>
      <c r="G19" s="49">
        <v>-0.1981922</v>
      </c>
    </row>
    <row r="20" spans="1:7" ht="12.75">
      <c r="A20" t="s">
        <v>28</v>
      </c>
      <c r="B20" s="49">
        <v>0.001113788</v>
      </c>
      <c r="C20" s="49">
        <v>-0.0002290755</v>
      </c>
      <c r="D20" s="49">
        <v>0.0001906206</v>
      </c>
      <c r="E20" s="49">
        <v>7.551542E-05</v>
      </c>
      <c r="F20" s="49">
        <v>-0.00165217</v>
      </c>
      <c r="G20" s="49">
        <v>-4.748853E-05</v>
      </c>
    </row>
    <row r="21" spans="1:7" ht="12.75">
      <c r="A21" t="s">
        <v>29</v>
      </c>
      <c r="B21" s="49">
        <v>23.98471</v>
      </c>
      <c r="C21" s="49">
        <v>45.25615</v>
      </c>
      <c r="D21" s="49">
        <v>-4.604675</v>
      </c>
      <c r="E21" s="49">
        <v>-32.61045</v>
      </c>
      <c r="F21" s="49">
        <v>-40.96852</v>
      </c>
      <c r="G21" s="49">
        <v>0.007029815</v>
      </c>
    </row>
    <row r="22" spans="1:7" ht="12.75">
      <c r="A22" t="s">
        <v>30</v>
      </c>
      <c r="B22" s="49">
        <v>69.7497</v>
      </c>
      <c r="C22" s="49">
        <v>33.72878</v>
      </c>
      <c r="D22" s="49">
        <v>-7.552085</v>
      </c>
      <c r="E22" s="49">
        <v>-26.42304</v>
      </c>
      <c r="F22" s="49">
        <v>-75.8821</v>
      </c>
      <c r="G22" s="49">
        <v>0</v>
      </c>
    </row>
    <row r="23" spans="1:7" ht="12.75">
      <c r="A23" t="s">
        <v>31</v>
      </c>
      <c r="B23" s="49">
        <v>-1.193199</v>
      </c>
      <c r="C23" s="49">
        <v>-2.277929</v>
      </c>
      <c r="D23" s="49">
        <v>-0.9263907</v>
      </c>
      <c r="E23" s="49">
        <v>2.06087</v>
      </c>
      <c r="F23" s="49">
        <v>2.715186</v>
      </c>
      <c r="G23" s="49">
        <v>-0.08942935</v>
      </c>
    </row>
    <row r="24" spans="1:7" ht="12.75">
      <c r="A24" t="s">
        <v>32</v>
      </c>
      <c r="B24" s="49">
        <v>-2.25713</v>
      </c>
      <c r="C24" s="49">
        <v>-1.705069</v>
      </c>
      <c r="D24" s="49">
        <v>-1.26947</v>
      </c>
      <c r="E24" s="49">
        <v>-2.766113</v>
      </c>
      <c r="F24" s="49">
        <v>-0.8626642</v>
      </c>
      <c r="G24" s="49">
        <v>-1.824675</v>
      </c>
    </row>
    <row r="25" spans="1:7" ht="12.75">
      <c r="A25" t="s">
        <v>33</v>
      </c>
      <c r="B25" s="49">
        <v>-0.7370869</v>
      </c>
      <c r="C25" s="49">
        <v>-0.7227927</v>
      </c>
      <c r="D25" s="49">
        <v>0.1505774</v>
      </c>
      <c r="E25" s="49">
        <v>0.956472</v>
      </c>
      <c r="F25" s="49">
        <v>-2.323236</v>
      </c>
      <c r="G25" s="49">
        <v>-0.3225022</v>
      </c>
    </row>
    <row r="26" spans="1:7" ht="12.75">
      <c r="A26" t="s">
        <v>34</v>
      </c>
      <c r="B26" s="49">
        <v>-0.1847028</v>
      </c>
      <c r="C26" s="49">
        <v>-0.4132324</v>
      </c>
      <c r="D26" s="49">
        <v>-0.4825099</v>
      </c>
      <c r="E26" s="49">
        <v>-0.5360802</v>
      </c>
      <c r="F26" s="49">
        <v>2.034516</v>
      </c>
      <c r="G26" s="49">
        <v>-0.1021647</v>
      </c>
    </row>
    <row r="27" spans="1:7" ht="12.75">
      <c r="A27" t="s">
        <v>35</v>
      </c>
      <c r="B27" s="49">
        <v>-0.04805656</v>
      </c>
      <c r="C27" s="49">
        <v>-0.04441492</v>
      </c>
      <c r="D27" s="49">
        <v>-0.01557731</v>
      </c>
      <c r="E27" s="49">
        <v>-0.2126976</v>
      </c>
      <c r="F27" s="49">
        <v>-0.2691023</v>
      </c>
      <c r="G27" s="49">
        <v>-0.1082634</v>
      </c>
    </row>
    <row r="28" spans="1:7" ht="12.75">
      <c r="A28" t="s">
        <v>36</v>
      </c>
      <c r="B28" s="49">
        <v>0.07493805</v>
      </c>
      <c r="C28" s="49">
        <v>0.05211451</v>
      </c>
      <c r="D28" s="49">
        <v>-0.01444309</v>
      </c>
      <c r="E28" s="49">
        <v>0.1077559</v>
      </c>
      <c r="F28" s="49">
        <v>-0.1124392</v>
      </c>
      <c r="G28" s="49">
        <v>0.03104511</v>
      </c>
    </row>
    <row r="29" spans="1:7" ht="12.75">
      <c r="A29" t="s">
        <v>37</v>
      </c>
      <c r="B29" s="49">
        <v>-0.05775151</v>
      </c>
      <c r="C29" s="49">
        <v>-0.1132253</v>
      </c>
      <c r="D29" s="49">
        <v>0.0102023</v>
      </c>
      <c r="E29" s="49">
        <v>0.01074741</v>
      </c>
      <c r="F29" s="49">
        <v>-0.1717679</v>
      </c>
      <c r="G29" s="49">
        <v>-0.05336371</v>
      </c>
    </row>
    <row r="30" spans="1:7" ht="12.75">
      <c r="A30" t="s">
        <v>38</v>
      </c>
      <c r="B30" s="49">
        <v>0.05354397</v>
      </c>
      <c r="C30" s="49">
        <v>0.06346685</v>
      </c>
      <c r="D30" s="49">
        <v>0.02187815</v>
      </c>
      <c r="E30" s="49">
        <v>0.05473669</v>
      </c>
      <c r="F30" s="49">
        <v>0.3822116</v>
      </c>
      <c r="G30" s="49">
        <v>0.09212086</v>
      </c>
    </row>
    <row r="31" spans="1:7" ht="12.75">
      <c r="A31" t="s">
        <v>39</v>
      </c>
      <c r="B31" s="49">
        <v>-0.0173286</v>
      </c>
      <c r="C31" s="49">
        <v>-0.0292758</v>
      </c>
      <c r="D31" s="49">
        <v>-0.003967603</v>
      </c>
      <c r="E31" s="49">
        <v>-0.04839003</v>
      </c>
      <c r="F31" s="49">
        <v>-0.0510887</v>
      </c>
      <c r="G31" s="49">
        <v>-0.02893704</v>
      </c>
    </row>
    <row r="32" spans="1:7" ht="12.75">
      <c r="A32" t="s">
        <v>40</v>
      </c>
      <c r="B32" s="49">
        <v>0.03982715</v>
      </c>
      <c r="C32" s="49">
        <v>0.0343496</v>
      </c>
      <c r="D32" s="49">
        <v>0.03263704</v>
      </c>
      <c r="E32" s="49">
        <v>0.07228522</v>
      </c>
      <c r="F32" s="49">
        <v>0.02386533</v>
      </c>
      <c r="G32" s="49">
        <v>0.04248018</v>
      </c>
    </row>
    <row r="33" spans="1:7" ht="12.75">
      <c r="A33" t="s">
        <v>41</v>
      </c>
      <c r="B33" s="49">
        <v>0.08772178</v>
      </c>
      <c r="C33" s="49">
        <v>0.06886737</v>
      </c>
      <c r="D33" s="49">
        <v>0.08664819</v>
      </c>
      <c r="E33" s="49">
        <v>0.07999266</v>
      </c>
      <c r="F33" s="49">
        <v>0.05868737</v>
      </c>
      <c r="G33" s="49">
        <v>0.07722209</v>
      </c>
    </row>
    <row r="34" spans="1:7" ht="12.75">
      <c r="A34" t="s">
        <v>42</v>
      </c>
      <c r="B34" s="49">
        <v>-0.007930067</v>
      </c>
      <c r="C34" s="49">
        <v>0.00155565</v>
      </c>
      <c r="D34" s="49">
        <v>0.004741983</v>
      </c>
      <c r="E34" s="49">
        <v>0.009246336</v>
      </c>
      <c r="F34" s="49">
        <v>-0.01212543</v>
      </c>
      <c r="G34" s="49">
        <v>0.0009879002</v>
      </c>
    </row>
    <row r="35" spans="1:7" ht="12.75">
      <c r="A35" t="s">
        <v>43</v>
      </c>
      <c r="B35" s="49">
        <v>-0.00496537</v>
      </c>
      <c r="C35" s="49">
        <v>-0.002637363</v>
      </c>
      <c r="D35" s="49">
        <v>-0.003133378</v>
      </c>
      <c r="E35" s="49">
        <v>0.001044994</v>
      </c>
      <c r="F35" s="49">
        <v>0.002255375</v>
      </c>
      <c r="G35" s="49">
        <v>-0.00156207</v>
      </c>
    </row>
    <row r="36" spans="1:6" ht="12.75">
      <c r="A36" t="s">
        <v>44</v>
      </c>
      <c r="B36" s="49">
        <v>22.13135</v>
      </c>
      <c r="C36" s="49">
        <v>22.1283</v>
      </c>
      <c r="D36" s="49">
        <v>22.1405</v>
      </c>
      <c r="E36" s="49">
        <v>22.1405</v>
      </c>
      <c r="F36" s="49">
        <v>22.14661</v>
      </c>
    </row>
    <row r="37" spans="1:6" ht="12.75">
      <c r="A37" t="s">
        <v>45</v>
      </c>
      <c r="B37" s="49">
        <v>0.1571655</v>
      </c>
      <c r="C37" s="49">
        <v>0.1027425</v>
      </c>
      <c r="D37" s="49">
        <v>0.06052653</v>
      </c>
      <c r="E37" s="49">
        <v>0.05187988</v>
      </c>
      <c r="F37" s="49">
        <v>0.03611247</v>
      </c>
    </row>
    <row r="38" spans="1:7" ht="12.75">
      <c r="A38" t="s">
        <v>55</v>
      </c>
      <c r="B38" s="49">
        <v>5.745461E-05</v>
      </c>
      <c r="C38" s="49">
        <v>-0.0001933499</v>
      </c>
      <c r="D38" s="49">
        <v>-5.984446E-05</v>
      </c>
      <c r="E38" s="49">
        <v>-6.703972E-05</v>
      </c>
      <c r="F38" s="49">
        <v>0.0005171606</v>
      </c>
      <c r="G38" s="49">
        <v>0.0002383924</v>
      </c>
    </row>
    <row r="39" spans="1:7" ht="12.75">
      <c r="A39" t="s">
        <v>56</v>
      </c>
      <c r="B39" s="49">
        <v>-4.117474E-05</v>
      </c>
      <c r="C39" s="49">
        <v>-7.628331E-05</v>
      </c>
      <c r="D39" s="49">
        <v>0</v>
      </c>
      <c r="E39" s="49">
        <v>5.526062E-05</v>
      </c>
      <c r="F39" s="49">
        <v>7.357081E-05</v>
      </c>
      <c r="G39" s="49">
        <v>0.00073974</v>
      </c>
    </row>
    <row r="40" spans="2:7" ht="12.75">
      <c r="B40" t="s">
        <v>46</v>
      </c>
      <c r="C40">
        <v>-0.003747</v>
      </c>
      <c r="D40" t="s">
        <v>47</v>
      </c>
      <c r="E40">
        <v>3.116762</v>
      </c>
      <c r="F40" t="s">
        <v>48</v>
      </c>
      <c r="G40">
        <v>54.926922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5.745461634544558E-05</v>
      </c>
      <c r="C50">
        <f>-0.017/(C7*C7+C22*C22)*(C21*C22+C6*C7)</f>
        <v>-0.0001933499242956851</v>
      </c>
      <c r="D50">
        <f>-0.017/(D7*D7+D22*D22)*(D21*D22+D6*D7)</f>
        <v>-5.984446660080375E-05</v>
      </c>
      <c r="E50">
        <f>-0.017/(E7*E7+E22*E22)*(E21*E22+E6*E7)</f>
        <v>-6.70397233722524E-05</v>
      </c>
      <c r="F50">
        <f>-0.017/(F7*F7+F22*F22)*(F21*F22+F6*F7)</f>
        <v>0.0005171605792660136</v>
      </c>
      <c r="G50">
        <f>(B50*B$4+C50*C$4+D50*D$4+E50*E$4+F50*F$4)/SUM(B$4:F$4)</f>
        <v>-1.969351811666436E-07</v>
      </c>
    </row>
    <row r="51" spans="1:7" ht="12.75">
      <c r="A51" t="s">
        <v>59</v>
      </c>
      <c r="B51">
        <f>-0.017/(B7*B7+B22*B22)*(B21*B7-B6*B22)</f>
        <v>-4.1174751225370995E-05</v>
      </c>
      <c r="C51">
        <f>-0.017/(C7*C7+C22*C22)*(C21*C7-C6*C22)</f>
        <v>-7.628330929404142E-05</v>
      </c>
      <c r="D51">
        <f>-0.017/(D7*D7+D22*D22)*(D21*D7-D6*D22)</f>
        <v>7.782752450145107E-06</v>
      </c>
      <c r="E51">
        <f>-0.017/(E7*E7+E22*E22)*(E21*E7-E6*E22)</f>
        <v>5.526062567077461E-05</v>
      </c>
      <c r="F51">
        <f>-0.017/(F7*F7+F22*F22)*(F21*F7-F6*F22)</f>
        <v>7.357080707919215E-05</v>
      </c>
      <c r="G51">
        <f>(B51*B$4+C51*C$4+D51*D$4+E51*E$4+F51*F$4)/SUM(B$4:F$4)</f>
        <v>5.573441508431348E-07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10000.005669344439</v>
      </c>
      <c r="C62">
        <f>C7+(2/0.017)*(C8*C50-C23*C51)</f>
        <v>9999.921026685604</v>
      </c>
      <c r="D62">
        <f>D7+(2/0.017)*(D8*D50-D23*D51)</f>
        <v>9999.992051132633</v>
      </c>
      <c r="E62">
        <f>E7+(2/0.017)*(E8*E50-E23*E51)</f>
        <v>9999.98203765075</v>
      </c>
      <c r="F62">
        <f>F7+(2/0.017)*(F8*F50-F23*F51)</f>
        <v>9999.801157478807</v>
      </c>
    </row>
    <row r="63" spans="1:6" ht="12.75">
      <c r="A63" t="s">
        <v>67</v>
      </c>
      <c r="B63">
        <f>B8+(3/0.017)*(B9*B50-B24*B51)</f>
        <v>1.677156689150263</v>
      </c>
      <c r="C63">
        <f>C8+(3/0.017)*(C9*C50-C24*C51)</f>
        <v>2.553491903931694</v>
      </c>
      <c r="D63">
        <f>D8+(3/0.017)*(D9*D50-D24*D51)</f>
        <v>1.2567277444337328</v>
      </c>
      <c r="E63">
        <f>E8+(3/0.017)*(E9*E50-E24*E51)</f>
        <v>0.6061099972158955</v>
      </c>
      <c r="F63">
        <f>F8+(3/0.017)*(F9*F50-F24*F51)</f>
        <v>-3.09887383796683</v>
      </c>
    </row>
    <row r="64" spans="1:6" ht="12.75">
      <c r="A64" t="s">
        <v>68</v>
      </c>
      <c r="B64">
        <f>B9+(4/0.017)*(B10*B50-B25*B51)</f>
        <v>-0.04870072204031283</v>
      </c>
      <c r="C64">
        <f>C9+(4/0.017)*(C10*C50-C25*C51)</f>
        <v>-0.09802272051935848</v>
      </c>
      <c r="D64">
        <f>D9+(4/0.017)*(D10*D50-D25*D51)</f>
        <v>-0.5222478426015505</v>
      </c>
      <c r="E64">
        <f>E9+(4/0.017)*(E10*E50-E25*E51)</f>
        <v>-0.061044548312833104</v>
      </c>
      <c r="F64">
        <f>F9+(4/0.017)*(F10*F50-F25*F51)</f>
        <v>-2.7111877424672914</v>
      </c>
    </row>
    <row r="65" spans="1:6" ht="12.75">
      <c r="A65" t="s">
        <v>69</v>
      </c>
      <c r="B65">
        <f>B10+(5/0.017)*(B11*B50-B26*B51)</f>
        <v>-0.958460999151371</v>
      </c>
      <c r="C65">
        <f>C10+(5/0.017)*(C11*C50-C26*C51)</f>
        <v>-0.36010158557603283</v>
      </c>
      <c r="D65">
        <f>D10+(5/0.017)*(D11*D50-D26*D51)</f>
        <v>0.11834810875341265</v>
      </c>
      <c r="E65">
        <f>E10+(5/0.017)*(E11*E50-E26*E51)</f>
        <v>0.687659713948077</v>
      </c>
      <c r="F65">
        <f>F10+(5/0.017)*(F11*F50-F26*F51)</f>
        <v>-0.12014353505678321</v>
      </c>
    </row>
    <row r="66" spans="1:6" ht="12.75">
      <c r="A66" t="s">
        <v>70</v>
      </c>
      <c r="B66">
        <f>B11+(6/0.017)*(B12*B50-B27*B51)</f>
        <v>1.9911558147765345</v>
      </c>
      <c r="C66">
        <f>C11+(6/0.017)*(C12*C50-C27*C51)</f>
        <v>0.9396872593756707</v>
      </c>
      <c r="D66">
        <f>D11+(6/0.017)*(D12*D50-D27*D51)</f>
        <v>1.4440452484273965</v>
      </c>
      <c r="E66">
        <f>E11+(6/0.017)*(E12*E50-E27*E51)</f>
        <v>-0.017449332541121722</v>
      </c>
      <c r="F66">
        <f>F11+(6/0.017)*(F12*F50-F27*F51)</f>
        <v>13.141772005182512</v>
      </c>
    </row>
    <row r="67" spans="1:6" ht="12.75">
      <c r="A67" t="s">
        <v>71</v>
      </c>
      <c r="B67">
        <f>B12+(7/0.017)*(B13*B50-B28*B51)</f>
        <v>0.20783999334975967</v>
      </c>
      <c r="C67">
        <f>C12+(7/0.017)*(C13*C50-C28*C51)</f>
        <v>0.04905204967771941</v>
      </c>
      <c r="D67">
        <f>D12+(7/0.017)*(D13*D50-D28*D51)</f>
        <v>0.03799710203277655</v>
      </c>
      <c r="E67">
        <f>E12+(7/0.017)*(E13*E50-E28*E51)</f>
        <v>0.31503583912251587</v>
      </c>
      <c r="F67">
        <f>F12+(7/0.017)*(F13*F50-F28*F51)</f>
        <v>0.2969924504550716</v>
      </c>
    </row>
    <row r="68" spans="1:6" ht="12.75">
      <c r="A68" t="s">
        <v>72</v>
      </c>
      <c r="B68">
        <f>B13+(8/0.017)*(B14*B50-B29*B51)</f>
        <v>0.00853099366723352</v>
      </c>
      <c r="C68">
        <f>C13+(8/0.017)*(C14*C50-C29*C51)</f>
        <v>0.09376393867304152</v>
      </c>
      <c r="D68">
        <f>D13+(8/0.017)*(D14*D50-D29*D51)</f>
        <v>-0.008883803189333826</v>
      </c>
      <c r="E68">
        <f>E13+(8/0.017)*(E14*E50-E29*E51)</f>
        <v>0.09819828897668487</v>
      </c>
      <c r="F68">
        <f>F13+(8/0.017)*(F14*F50-F29*F51)</f>
        <v>-0.2172690577413029</v>
      </c>
    </row>
    <row r="69" spans="1:6" ht="12.75">
      <c r="A69" t="s">
        <v>73</v>
      </c>
      <c r="B69">
        <f>B14+(9/0.017)*(B15*B50-B30*B51)</f>
        <v>-0.09041764044286577</v>
      </c>
      <c r="C69">
        <f>C14+(9/0.017)*(C15*C50-C30*C51)</f>
        <v>-0.05559833247027793</v>
      </c>
      <c r="D69">
        <f>D14+(9/0.017)*(D15*D50-D30*D51)</f>
        <v>0.044344725981472585</v>
      </c>
      <c r="E69">
        <f>E14+(9/0.017)*(E15*E50-E30*E51)</f>
        <v>0.08385181334264355</v>
      </c>
      <c r="F69">
        <f>F14+(9/0.017)*(F15*F50-F30*F51)</f>
        <v>0.0003078169866666536</v>
      </c>
    </row>
    <row r="70" spans="1:6" ht="12.75">
      <c r="A70" t="s">
        <v>74</v>
      </c>
      <c r="B70">
        <f>B15+(10/0.017)*(B16*B50-B31*B51)</f>
        <v>-0.42158720815599315</v>
      </c>
      <c r="C70">
        <f>C15+(10/0.017)*(C16*C50-C31*C51)</f>
        <v>-0.24196476921417298</v>
      </c>
      <c r="D70">
        <f>D15+(10/0.017)*(D16*D50-D31*D51)</f>
        <v>-0.18994162232966227</v>
      </c>
      <c r="E70">
        <f>E15+(10/0.017)*(E16*E50-E31*E51)</f>
        <v>-0.2761975018098354</v>
      </c>
      <c r="F70">
        <f>F15+(10/0.017)*(F16*F50-F31*F51)</f>
        <v>-0.39851836145822955</v>
      </c>
    </row>
    <row r="71" spans="1:6" ht="12.75">
      <c r="A71" t="s">
        <v>75</v>
      </c>
      <c r="B71">
        <f>B16+(11/0.017)*(B17*B50-B32*B51)</f>
        <v>0.023020295863540118</v>
      </c>
      <c r="C71">
        <f>C16+(11/0.017)*(C17*C50-C32*C51)</f>
        <v>0.022935567226951458</v>
      </c>
      <c r="D71">
        <f>D16+(11/0.017)*(D17*D50-D32*D51)</f>
        <v>0.02097558134935378</v>
      </c>
      <c r="E71">
        <f>E16+(11/0.017)*(E17*E50-E32*E51)</f>
        <v>0.055494138121299115</v>
      </c>
      <c r="F71">
        <f>F16+(11/0.017)*(F17*F50-F32*F51)</f>
        <v>0.08102338025268137</v>
      </c>
    </row>
    <row r="72" spans="1:6" ht="12.75">
      <c r="A72" t="s">
        <v>76</v>
      </c>
      <c r="B72">
        <f>B17+(12/0.017)*(B18*B50-B33*B51)</f>
        <v>-0.014823939198280883</v>
      </c>
      <c r="C72">
        <f>C17+(12/0.017)*(C18*C50-C33*C51)</f>
        <v>-0.025065684564818575</v>
      </c>
      <c r="D72">
        <f>D17+(12/0.017)*(D18*D50-D33*D51)</f>
        <v>-0.015128777158732511</v>
      </c>
      <c r="E72">
        <f>E17+(12/0.017)*(E18*E50-E33*E51)</f>
        <v>-0.007973058042009939</v>
      </c>
      <c r="F72">
        <f>F17+(12/0.017)*(F18*F50-F33*F51)</f>
        <v>-0.0024325037862457603</v>
      </c>
    </row>
    <row r="73" spans="1:6" ht="12.75">
      <c r="A73" t="s">
        <v>77</v>
      </c>
      <c r="B73">
        <f>B18+(13/0.017)*(B19*B50-B34*B51)</f>
        <v>0.01608581443217746</v>
      </c>
      <c r="C73">
        <f>C18+(13/0.017)*(C19*C50-C34*C51)</f>
        <v>0.02353620986503166</v>
      </c>
      <c r="D73">
        <f>D18+(13/0.017)*(D19*D50-D34*D51)</f>
        <v>0.03195841379871078</v>
      </c>
      <c r="E73">
        <f>E18+(13/0.017)*(E19*E50-E34*E51)</f>
        <v>0.027356069375213975</v>
      </c>
      <c r="F73">
        <f>F18+(13/0.017)*(F19*F50-F34*F51)</f>
        <v>-0.011459420680157581</v>
      </c>
    </row>
    <row r="74" spans="1:6" ht="12.75">
      <c r="A74" t="s">
        <v>78</v>
      </c>
      <c r="B74">
        <f>B19+(14/0.017)*(B20*B50-B35*B51)</f>
        <v>-0.216911469327745</v>
      </c>
      <c r="C74">
        <f>C19+(14/0.017)*(C20*C50-C35*C51)</f>
        <v>-0.1995242076856549</v>
      </c>
      <c r="D74">
        <f>D19+(14/0.017)*(D20*D50-D35*D51)</f>
        <v>-0.21364591164467808</v>
      </c>
      <c r="E74">
        <f>E19+(14/0.017)*(E20*E50-E35*E51)</f>
        <v>-0.19545972551598886</v>
      </c>
      <c r="F74">
        <f>F19+(14/0.017)*(F20*F50-F35*F51)</f>
        <v>-0.15332310219680415</v>
      </c>
    </row>
    <row r="75" spans="1:6" ht="12.75">
      <c r="A75" t="s">
        <v>79</v>
      </c>
      <c r="B75" s="49">
        <f>B20</f>
        <v>0.001113788</v>
      </c>
      <c r="C75" s="49">
        <f>C20</f>
        <v>-0.0002290755</v>
      </c>
      <c r="D75" s="49">
        <f>D20</f>
        <v>0.0001906206</v>
      </c>
      <c r="E75" s="49">
        <f>E20</f>
        <v>7.551542E-05</v>
      </c>
      <c r="F75" s="49">
        <f>F20</f>
        <v>-0.00165217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69.73342960530488</v>
      </c>
      <c r="C82">
        <f>C22+(2/0.017)*(C8*C51+C23*C50)</f>
        <v>33.757504022312474</v>
      </c>
      <c r="D82">
        <f>D22+(2/0.017)*(D8*D51+D23*D50)</f>
        <v>-7.544418664469101</v>
      </c>
      <c r="E82">
        <f>E22+(2/0.017)*(E8*E51+E23*E50)</f>
        <v>-26.435531948243618</v>
      </c>
      <c r="F82">
        <f>F22+(2/0.017)*(F8*F51+F23*F50)</f>
        <v>-75.74184544118391</v>
      </c>
    </row>
    <row r="83" spans="1:6" ht="12.75">
      <c r="A83" t="s">
        <v>82</v>
      </c>
      <c r="B83">
        <f>B23+(3/0.017)*(B9*B51+B24*B50)</f>
        <v>-1.2158794037740475</v>
      </c>
      <c r="C83">
        <f>C23+(3/0.017)*(C9*C51+C24*C50)</f>
        <v>-2.2184241913468896</v>
      </c>
      <c r="D83">
        <f>D23+(3/0.017)*(D9*D51+D24*D50)</f>
        <v>-0.913698227483786</v>
      </c>
      <c r="E83">
        <f>E23+(3/0.017)*(E9*E51+E24*E50)</f>
        <v>2.093224987070956</v>
      </c>
      <c r="F83">
        <f>F23+(3/0.017)*(F9*F51+F24*F50)</f>
        <v>2.603995748705596</v>
      </c>
    </row>
    <row r="84" spans="1:6" ht="12.75">
      <c r="A84" t="s">
        <v>83</v>
      </c>
      <c r="B84">
        <f>B24+(4/0.017)*(B10*B51+B25*B50)</f>
        <v>-2.2575050007930684</v>
      </c>
      <c r="C84">
        <f>C24+(4/0.017)*(C10*C51+C25*C50)</f>
        <v>-1.6668533203390352</v>
      </c>
      <c r="D84">
        <f>D24+(4/0.017)*(D10*D51+D25*D50)</f>
        <v>-1.2713290182969563</v>
      </c>
      <c r="E84">
        <f>E24+(4/0.017)*(E10*E51+E25*E50)</f>
        <v>-2.7723760289155606</v>
      </c>
      <c r="F84">
        <f>F24+(4/0.017)*(F10*F51+F25*F50)</f>
        <v>-1.1811021204345198</v>
      </c>
    </row>
    <row r="85" spans="1:6" ht="12.75">
      <c r="A85" t="s">
        <v>84</v>
      </c>
      <c r="B85">
        <f>B25+(5/0.017)*(B11*B51+B26*B50)</f>
        <v>-0.7642792198396512</v>
      </c>
      <c r="C85">
        <f>C25+(5/0.017)*(C11*C51+C26*C50)</f>
        <v>-0.7204866640487454</v>
      </c>
      <c r="D85">
        <f>D25+(5/0.017)*(D11*D51+D26*D50)</f>
        <v>0.162377420098552</v>
      </c>
      <c r="E85">
        <f>E25+(5/0.017)*(E11*E51+E26*E50)</f>
        <v>0.9668143318107629</v>
      </c>
      <c r="F85">
        <f>F25+(5/0.017)*(F11*F51+F26*F50)</f>
        <v>-1.7309314833717633</v>
      </c>
    </row>
    <row r="86" spans="1:6" ht="12.75">
      <c r="A86" t="s">
        <v>85</v>
      </c>
      <c r="B86">
        <f>B26+(6/0.017)*(B12*B51+B27*B50)</f>
        <v>-0.1886751683250934</v>
      </c>
      <c r="C86">
        <f>C26+(6/0.017)*(C12*C51+C27*C50)</f>
        <v>-0.4116716441534916</v>
      </c>
      <c r="D86">
        <f>D26+(6/0.017)*(D12*D51+D27*D50)</f>
        <v>-0.48207716282970586</v>
      </c>
      <c r="E86">
        <f>E26+(6/0.017)*(E12*E51+E27*E50)</f>
        <v>-0.5248010382717053</v>
      </c>
      <c r="F86">
        <f>F26+(6/0.017)*(F12*F51+F27*F50)</f>
        <v>1.9944330031621649</v>
      </c>
    </row>
    <row r="87" spans="1:6" ht="12.75">
      <c r="A87" t="s">
        <v>86</v>
      </c>
      <c r="B87">
        <f>B27+(7/0.017)*(B13*B51+B28*B50)</f>
        <v>-0.04648340056865613</v>
      </c>
      <c r="C87">
        <f>C27+(7/0.017)*(C13*C51+C28*C50)</f>
        <v>-0.05140082364683737</v>
      </c>
      <c r="D87">
        <f>D27+(7/0.017)*(D13*D51+D28*D50)</f>
        <v>-0.015246286383346543</v>
      </c>
      <c r="E87">
        <f>E27+(7/0.017)*(E13*E51+E28*E50)</f>
        <v>-0.2133770330394848</v>
      </c>
      <c r="F87">
        <f>F27+(7/0.017)*(F13*F51+F28*F50)</f>
        <v>-0.30078298412020393</v>
      </c>
    </row>
    <row r="88" spans="1:6" ht="12.75">
      <c r="A88" t="s">
        <v>87</v>
      </c>
      <c r="B88">
        <f>B28+(8/0.017)*(B14*B51+B29*B50)</f>
        <v>0.07490249921029356</v>
      </c>
      <c r="C88">
        <f>C28+(8/0.017)*(C14*C51+C29*C50)</f>
        <v>0.06538152125196851</v>
      </c>
      <c r="D88">
        <f>D28+(8/0.017)*(D14*D51+D29*D50)</f>
        <v>-0.014589624703270155</v>
      </c>
      <c r="E88">
        <f>E28+(8/0.017)*(E14*E51+E29*E50)</f>
        <v>0.10938478592192913</v>
      </c>
      <c r="F88">
        <f>F28+(8/0.017)*(F14*F51+F29*F50)</f>
        <v>-0.14966440547147694</v>
      </c>
    </row>
    <row r="89" spans="1:6" ht="12.75">
      <c r="A89" t="s">
        <v>88</v>
      </c>
      <c r="B89">
        <f>B29+(9/0.017)*(B15*B51+B30*B50)</f>
        <v>-0.046925396061760216</v>
      </c>
      <c r="C89">
        <f>C29+(9/0.017)*(C15*C51+C30*C50)</f>
        <v>-0.11008366631436882</v>
      </c>
      <c r="D89">
        <f>D29+(9/0.017)*(D15*D51+D30*D50)</f>
        <v>0.008729450037620597</v>
      </c>
      <c r="E89">
        <f>E29+(9/0.017)*(E15*E51+E30*E50)</f>
        <v>0.0007451718317237222</v>
      </c>
      <c r="F89">
        <f>F29+(9/0.017)*(F15*F51+F30*F50)</f>
        <v>-0.0837707168297178</v>
      </c>
    </row>
    <row r="90" spans="1:6" ht="12.75">
      <c r="A90" t="s">
        <v>89</v>
      </c>
      <c r="B90">
        <f>B30+(10/0.017)*(B16*B51+B31*B50)</f>
        <v>0.052409868573217014</v>
      </c>
      <c r="C90">
        <f>C30+(10/0.017)*(C16*C51+C31*C50)</f>
        <v>0.06600960494222106</v>
      </c>
      <c r="D90">
        <f>D30+(10/0.017)*(D16*D51+D31*D50)</f>
        <v>0.02211216930512116</v>
      </c>
      <c r="E90">
        <f>E30+(10/0.017)*(E16*E51+E31*E50)</f>
        <v>0.05852722251862706</v>
      </c>
      <c r="F90">
        <f>F30+(10/0.017)*(F16*F51+F31*F50)</f>
        <v>0.3704711156233878</v>
      </c>
    </row>
    <row r="91" spans="1:6" ht="12.75">
      <c r="A91" t="s">
        <v>90</v>
      </c>
      <c r="B91">
        <f>B31+(11/0.017)*(B17*B51+B32*B50)</f>
        <v>-0.015357148365377125</v>
      </c>
      <c r="C91">
        <f>C31+(11/0.017)*(C17*C51+C32*C50)</f>
        <v>-0.03211229373717122</v>
      </c>
      <c r="D91">
        <f>D31+(11/0.017)*(D17*D51+D32*D50)</f>
        <v>-0.005300468749682052</v>
      </c>
      <c r="E91">
        <f>E31+(11/0.017)*(E17*E51+E32*E50)</f>
        <v>-0.05166918459439667</v>
      </c>
      <c r="F91">
        <f>F31+(11/0.017)*(F17*F51+F32*F50)</f>
        <v>-0.04391024294255512</v>
      </c>
    </row>
    <row r="92" spans="1:6" ht="12.75">
      <c r="A92" t="s">
        <v>91</v>
      </c>
      <c r="B92">
        <f>B32+(12/0.017)*(B18*B51+B33*B50)</f>
        <v>0.04263318526118051</v>
      </c>
      <c r="C92">
        <f>C32+(12/0.017)*(C18*C51+C33*C50)</f>
        <v>0.025275457188082277</v>
      </c>
      <c r="D92">
        <f>D32+(12/0.017)*(D18*D51+D33*D50)</f>
        <v>0.029098756904260087</v>
      </c>
      <c r="E92">
        <f>E32+(12/0.017)*(E18*E51+E33*E50)</f>
        <v>0.06919136182716934</v>
      </c>
      <c r="F92">
        <f>F32+(12/0.017)*(F18*F51+F33*F50)</f>
        <v>0.04779056698275137</v>
      </c>
    </row>
    <row r="93" spans="1:6" ht="12.75">
      <c r="A93" t="s">
        <v>92</v>
      </c>
      <c r="B93">
        <f>B33+(13/0.017)*(B19*B51+B34*B50)</f>
        <v>0.09419952260412623</v>
      </c>
      <c r="C93">
        <f>C33+(13/0.017)*(C19*C51+C34*C50)</f>
        <v>0.08026892490649484</v>
      </c>
      <c r="D93">
        <f>D33+(13/0.017)*(D19*D51+D34*D50)</f>
        <v>0.08515959986380812</v>
      </c>
      <c r="E93">
        <f>E33+(13/0.017)*(E19*E51+E34*E50)</f>
        <v>0.07126106459215405</v>
      </c>
      <c r="F93">
        <f>F33+(13/0.017)*(F19*F51+F34*F50)</f>
        <v>0.04531336989197183</v>
      </c>
    </row>
    <row r="94" spans="1:6" ht="12.75">
      <c r="A94" t="s">
        <v>93</v>
      </c>
      <c r="B94">
        <f>B34+(14/0.017)*(B20*B51+B35*B50)</f>
        <v>-0.00820277330650199</v>
      </c>
      <c r="C94">
        <f>C34+(14/0.017)*(C20*C51+C35*C50)</f>
        <v>0.0019899864723834115</v>
      </c>
      <c r="D94">
        <f>D34+(14/0.017)*(D20*D51+D35*D50)</f>
        <v>0.004897629143067381</v>
      </c>
      <c r="E94">
        <f>E34+(14/0.017)*(E20*E51+E35*E50)</f>
        <v>0.009192079346435213</v>
      </c>
      <c r="F94">
        <f>F34+(14/0.017)*(F20*F51+F35*F50)</f>
        <v>-0.01126497389083407</v>
      </c>
    </row>
    <row r="95" spans="1:6" ht="12.75">
      <c r="A95" t="s">
        <v>94</v>
      </c>
      <c r="B95" s="49">
        <f>B35</f>
        <v>-0.00496537</v>
      </c>
      <c r="C95" s="49">
        <f>C35</f>
        <v>-0.002637363</v>
      </c>
      <c r="D95" s="49">
        <f>D35</f>
        <v>-0.003133378</v>
      </c>
      <c r="E95" s="49">
        <f>E35</f>
        <v>0.001044994</v>
      </c>
      <c r="F95" s="49">
        <f>F35</f>
        <v>0.002255375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1.6771557383129072</v>
      </c>
      <c r="C103">
        <f>C63*10000/C62</f>
        <v>2.553512069862845</v>
      </c>
      <c r="D103">
        <f>D63*10000/D62</f>
        <v>1.2567287433907426</v>
      </c>
      <c r="E103">
        <f>E63*10000/E62</f>
        <v>0.6061110859337965</v>
      </c>
      <c r="F103">
        <f>F63*10000/F62</f>
        <v>-3.0989354579807777</v>
      </c>
      <c r="G103">
        <f>AVERAGE(C103:E103)</f>
        <v>1.4721172997291279</v>
      </c>
      <c r="H103">
        <f>STDEV(C103:E103)</f>
        <v>0.9914064861110738</v>
      </c>
      <c r="I103">
        <f>(B103*B4+C103*C4+D103*D4+E103*E4+F103*F4)/SUM(B4:F4)</f>
        <v>0.8967243545840801</v>
      </c>
      <c r="K103">
        <f>(LN(H103)+LN(H123))/2-LN(K114*K115^3)</f>
        <v>-3.4861149302962198</v>
      </c>
    </row>
    <row r="104" spans="1:11" ht="12.75">
      <c r="A104" t="s">
        <v>68</v>
      </c>
      <c r="B104">
        <f>B64*10000/B62</f>
        <v>-0.048700694430211716</v>
      </c>
      <c r="C104">
        <f>C64*10000/C62</f>
        <v>-0.09802349464338454</v>
      </c>
      <c r="D104">
        <f>D64*10000/D62</f>
        <v>-0.5222482577297639</v>
      </c>
      <c r="E104">
        <f>E64*10000/E62</f>
        <v>-0.06104465796337972</v>
      </c>
      <c r="F104">
        <f>F64*10000/F62</f>
        <v>-2.7112416534798855</v>
      </c>
      <c r="G104">
        <f>AVERAGE(C104:E104)</f>
        <v>-0.22710547011217608</v>
      </c>
      <c r="H104">
        <f>STDEV(C104:E104)</f>
        <v>0.2562690137386142</v>
      </c>
      <c r="I104">
        <f>(B104*B4+C104*C4+D104*D4+E104*E4+F104*F4)/SUM(B4:F4)</f>
        <v>-0.5299312796236016</v>
      </c>
      <c r="K104">
        <f>(LN(H104)+LN(H124))/2-LN(K114*K115^4)</f>
        <v>-4.093511601388667</v>
      </c>
    </row>
    <row r="105" spans="1:11" ht="12.75">
      <c r="A105" t="s">
        <v>69</v>
      </c>
      <c r="B105">
        <f>B65*10000/B62</f>
        <v>-0.9584604557671255</v>
      </c>
      <c r="C105">
        <f>C65*10000/C62</f>
        <v>-0.36010442944006493</v>
      </c>
      <c r="D105">
        <f>D65*10000/D62</f>
        <v>0.11834820282682938</v>
      </c>
      <c r="E105">
        <f>E65*10000/E62</f>
        <v>0.6876609491486904</v>
      </c>
      <c r="F105">
        <f>F65*10000/F62</f>
        <v>-0.12014592406862849</v>
      </c>
      <c r="G105">
        <f>AVERAGE(C105:E105)</f>
        <v>0.14863490751181826</v>
      </c>
      <c r="H105">
        <f>STDEV(C105:E105)</f>
        <v>0.5245388789239709</v>
      </c>
      <c r="I105">
        <f>(B105*B4+C105*C4+D105*D4+E105*E4+F105*F4)/SUM(B4:F4)</f>
        <v>-0.04831520287939263</v>
      </c>
      <c r="K105">
        <f>(LN(H105)+LN(H125))/2-LN(K114*K115^5)</f>
        <v>-3.103368964309871</v>
      </c>
    </row>
    <row r="106" spans="1:11" ht="12.75">
      <c r="A106" t="s">
        <v>70</v>
      </c>
      <c r="B106">
        <f>B66*10000/B62</f>
        <v>1.99115468592236</v>
      </c>
      <c r="C106">
        <f>C66*10000/C62</f>
        <v>0.9396946804560142</v>
      </c>
      <c r="D106">
        <f>D66*10000/D62</f>
        <v>1.4440463962807242</v>
      </c>
      <c r="E106">
        <f>E66*10000/E62</f>
        <v>-0.01744936388427855</v>
      </c>
      <c r="F106">
        <f>F66*10000/F62</f>
        <v>13.1420333246865</v>
      </c>
      <c r="G106">
        <f>AVERAGE(C106:E106)</f>
        <v>0.7887639042841532</v>
      </c>
      <c r="H106">
        <f>STDEV(C106:E106)</f>
        <v>0.7423459696408072</v>
      </c>
      <c r="I106">
        <f>(B106*B4+C106*C4+D106*D4+E106*E4+F106*F4)/SUM(B4:F4)</f>
        <v>2.599483566442216</v>
      </c>
      <c r="K106">
        <f>(LN(H106)+LN(H126))/2-LN(K114*K115^6)</f>
        <v>-3.684837892458788</v>
      </c>
    </row>
    <row r="107" spans="1:11" ht="12.75">
      <c r="A107" t="s">
        <v>71</v>
      </c>
      <c r="B107">
        <f>B67*10000/B62</f>
        <v>0.20783987551817543</v>
      </c>
      <c r="C107">
        <f>C67*10000/C62</f>
        <v>0.0490524370610728</v>
      </c>
      <c r="D107">
        <f>D67*10000/D62</f>
        <v>0.037997132236193</v>
      </c>
      <c r="E107">
        <f>E67*10000/E62</f>
        <v>0.31503640500190916</v>
      </c>
      <c r="F107">
        <f>F67*10000/F62</f>
        <v>0.2969983560452622</v>
      </c>
      <c r="G107">
        <f>AVERAGE(C107:E107)</f>
        <v>0.13402865809972497</v>
      </c>
      <c r="H107">
        <f>STDEV(C107:E107)</f>
        <v>0.15685473620565824</v>
      </c>
      <c r="I107">
        <f>(B107*B4+C107*C4+D107*D4+E107*E4+F107*F4)/SUM(B4:F4)</f>
        <v>0.1664045968737413</v>
      </c>
      <c r="K107">
        <f>(LN(H107)+LN(H127))/2-LN(K114*K115^7)</f>
        <v>-3.5639717796646244</v>
      </c>
    </row>
    <row r="108" spans="1:9" ht="12.75">
      <c r="A108" t="s">
        <v>72</v>
      </c>
      <c r="B108">
        <f>B68*10000/B62</f>
        <v>0.008530988830722112</v>
      </c>
      <c r="C108">
        <f>C68*10000/C62</f>
        <v>0.0937646791637902</v>
      </c>
      <c r="D108">
        <f>D68*10000/D62</f>
        <v>-0.008883810250956765</v>
      </c>
      <c r="E108">
        <f>E68*10000/E62</f>
        <v>0.09819846536419793</v>
      </c>
      <c r="F108">
        <f>F68*10000/F62</f>
        <v>-0.21727337805993108</v>
      </c>
      <c r="G108">
        <f>AVERAGE(C108:E108)</f>
        <v>0.06102644475901046</v>
      </c>
      <c r="H108">
        <f>STDEV(C108:E108)</f>
        <v>0.0605846303255761</v>
      </c>
      <c r="I108">
        <f>(B108*B4+C108*C4+D108*D4+E108*E4+F108*F4)/SUM(B4:F4)</f>
        <v>0.016538371655468016</v>
      </c>
    </row>
    <row r="109" spans="1:9" ht="12.75">
      <c r="A109" t="s">
        <v>73</v>
      </c>
      <c r="B109">
        <f>B69*10000/B62</f>
        <v>-0.09041758918202013</v>
      </c>
      <c r="C109">
        <f>C69*10000/C62</f>
        <v>-0.055598771552204516</v>
      </c>
      <c r="D109">
        <f>D69*10000/D62</f>
        <v>0.04434476123053513</v>
      </c>
      <c r="E109">
        <f>E69*10000/E62</f>
        <v>0.08385196396046975</v>
      </c>
      <c r="F109">
        <f>F69*10000/F62</f>
        <v>0.00030782310749893124</v>
      </c>
      <c r="G109">
        <f>AVERAGE(C109:E109)</f>
        <v>0.024199317879600123</v>
      </c>
      <c r="H109">
        <f>STDEV(C109:E109)</f>
        <v>0.07187493356247891</v>
      </c>
      <c r="I109">
        <f>(B109*B4+C109*C4+D109*D4+E109*E4+F109*F4)/SUM(B4:F4)</f>
        <v>0.004327721388553996</v>
      </c>
    </row>
    <row r="110" spans="1:11" ht="12.75">
      <c r="A110" t="s">
        <v>74</v>
      </c>
      <c r="B110">
        <f>B70*10000/B62</f>
        <v>-0.42158696914381927</v>
      </c>
      <c r="C110">
        <f>C70*10000/C62</f>
        <v>-0.2419666801052431</v>
      </c>
      <c r="D110">
        <f>D70*10000/D62</f>
        <v>-0.18994177331185863</v>
      </c>
      <c r="E110">
        <f>E70*10000/E62</f>
        <v>-0.27619799792632543</v>
      </c>
      <c r="F110">
        <f>F70*10000/F62</f>
        <v>-0.39852628585537364</v>
      </c>
      <c r="G110">
        <f>AVERAGE(C110:E110)</f>
        <v>-0.2360354837811424</v>
      </c>
      <c r="H110">
        <f>STDEV(C110:E110)</f>
        <v>0.04343291825979017</v>
      </c>
      <c r="I110">
        <f>(B110*B4+C110*C4+D110*D4+E110*E4+F110*F4)/SUM(B4:F4)</f>
        <v>-0.2846174774619522</v>
      </c>
      <c r="K110">
        <f>EXP(AVERAGE(K103:K107))</f>
        <v>0.027698942771152514</v>
      </c>
    </row>
    <row r="111" spans="1:9" ht="12.75">
      <c r="A111" t="s">
        <v>75</v>
      </c>
      <c r="B111">
        <f>B71*10000/B62</f>
        <v>0.023020282812548885</v>
      </c>
      <c r="C111">
        <f>C71*10000/C62</f>
        <v>0.022935748358158054</v>
      </c>
      <c r="D111">
        <f>D71*10000/D62</f>
        <v>0.02097559802257844</v>
      </c>
      <c r="E111">
        <f>E71*10000/E62</f>
        <v>0.05549423780198719</v>
      </c>
      <c r="F111">
        <f>F71*10000/F62</f>
        <v>0.0810249913740378</v>
      </c>
      <c r="G111">
        <f>AVERAGE(C111:E111)</f>
        <v>0.03313519472757456</v>
      </c>
      <c r="H111">
        <f>STDEV(C111:E111)</f>
        <v>0.019388286482747704</v>
      </c>
      <c r="I111">
        <f>(B111*B4+C111*C4+D111*D4+E111*E4+F111*F4)/SUM(B4:F4)</f>
        <v>0.038005288024450294</v>
      </c>
    </row>
    <row r="112" spans="1:9" ht="12.75">
      <c r="A112" t="s">
        <v>76</v>
      </c>
      <c r="B112">
        <f>B72*10000/B62</f>
        <v>-0.014823930794083923</v>
      </c>
      <c r="C112">
        <f>C72*10000/C62</f>
        <v>-0.02506588251840065</v>
      </c>
      <c r="D112">
        <f>D72*10000/D62</f>
        <v>-0.015128789184406376</v>
      </c>
      <c r="E112">
        <f>E72*10000/E62</f>
        <v>-0.007973072363520977</v>
      </c>
      <c r="F112">
        <f>F72*10000/F62</f>
        <v>-0.002432552155726118</v>
      </c>
      <c r="G112">
        <f>AVERAGE(C112:E112)</f>
        <v>-0.016055914688776</v>
      </c>
      <c r="H112">
        <f>STDEV(C112:E112)</f>
        <v>0.008584038153650586</v>
      </c>
      <c r="I112">
        <f>(B112*B4+C112*C4+D112*D4+E112*E4+F112*F4)/SUM(B4:F4)</f>
        <v>-0.014071612621122455</v>
      </c>
    </row>
    <row r="113" spans="1:9" ht="12.75">
      <c r="A113" t="s">
        <v>77</v>
      </c>
      <c r="B113">
        <f>B73*10000/B62</f>
        <v>0.016085805312580373</v>
      </c>
      <c r="C113">
        <f>C73*10000/C62</f>
        <v>0.023536395739749708</v>
      </c>
      <c r="D113">
        <f>D73*10000/D62</f>
        <v>0.031958439202050236</v>
      </c>
      <c r="E113">
        <f>E73*10000/E62</f>
        <v>0.027356118513229458</v>
      </c>
      <c r="F113">
        <f>F73*10000/F62</f>
        <v>-0.011459648546698483</v>
      </c>
      <c r="G113">
        <f>AVERAGE(C113:E113)</f>
        <v>0.027616984485009804</v>
      </c>
      <c r="H113">
        <f>STDEV(C113:E113)</f>
        <v>0.004217077460949045</v>
      </c>
      <c r="I113">
        <f>(B113*B4+C113*C4+D113*D4+E113*E4+F113*F4)/SUM(B4:F4)</f>
        <v>0.020761165180184622</v>
      </c>
    </row>
    <row r="114" spans="1:11" ht="12.75">
      <c r="A114" t="s">
        <v>78</v>
      </c>
      <c r="B114">
        <f>B74*10000/B62</f>
        <v>-0.21691134635323148</v>
      </c>
      <c r="C114">
        <f>C74*10000/C62</f>
        <v>-0.1995257834068972</v>
      </c>
      <c r="D114">
        <f>D74*10000/D62</f>
        <v>-0.21364608146911457</v>
      </c>
      <c r="E114">
        <f>E74*10000/E62</f>
        <v>-0.19546007660820489</v>
      </c>
      <c r="F114">
        <f>F74*10000/F62</f>
        <v>-0.15332615097264657</v>
      </c>
      <c r="G114">
        <f>AVERAGE(C114:E114)</f>
        <v>-0.2028773138280722</v>
      </c>
      <c r="H114">
        <f>STDEV(C114:E114)</f>
        <v>0.009545012327037816</v>
      </c>
      <c r="I114">
        <f>(B114*B4+C114*C4+D114*D4+E114*E4+F114*F4)/SUM(B4:F4)</f>
        <v>-0.19836083880861843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0.0011137873685555777</v>
      </c>
      <c r="C115">
        <f>C75*10000/C62</f>
        <v>-0.00022907730909943523</v>
      </c>
      <c r="D115">
        <f>D75*10000/D62</f>
        <v>0.00019062075152190714</v>
      </c>
      <c r="E115">
        <f>E75*10000/E62</f>
        <v>7.551555564367842E-05</v>
      </c>
      <c r="F115">
        <f>F75*10000/F62</f>
        <v>-0.0016522028528180776</v>
      </c>
      <c r="G115">
        <f>AVERAGE(C115:E115)</f>
        <v>1.2352999355383441E-05</v>
      </c>
      <c r="H115">
        <f>STDEV(C115:E115)</f>
        <v>0.0002168611235560284</v>
      </c>
      <c r="I115">
        <f>(B115*B4+C115*C4+D115*D4+E115*E4+F115*F4)/SUM(B4:F4)</f>
        <v>-4.743812207262424E-05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69.73339007104417</v>
      </c>
      <c r="C122">
        <f>C82*10000/C62</f>
        <v>33.75777061861571</v>
      </c>
      <c r="D122">
        <f>D82*10000/D62</f>
        <v>-7.544424661432201</v>
      </c>
      <c r="E122">
        <f>E82*10000/E62</f>
        <v>-26.435579432754654</v>
      </c>
      <c r="F122">
        <f>F82*10000/F62</f>
        <v>-75.74335154108232</v>
      </c>
      <c r="G122">
        <f>AVERAGE(C122:E122)</f>
        <v>-0.07407782519038264</v>
      </c>
      <c r="H122">
        <f>STDEV(C122:E122)</f>
        <v>30.7841584096758</v>
      </c>
      <c r="I122">
        <f>(B122*B4+C122*C4+D122*D4+E122*E4+F122*F4)/SUM(B4:F4)</f>
        <v>0.08419460839359177</v>
      </c>
    </row>
    <row r="123" spans="1:9" ht="12.75">
      <c r="A123" t="s">
        <v>82</v>
      </c>
      <c r="B123">
        <f>B83*10000/B62</f>
        <v>-1.2158787144505245</v>
      </c>
      <c r="C123">
        <f>C83*10000/C62</f>
        <v>-2.2184417111163617</v>
      </c>
      <c r="D123">
        <f>D83*10000/D62</f>
        <v>-0.9136989537709658</v>
      </c>
      <c r="E123">
        <f>E83*10000/E62</f>
        <v>2.093228747001537</v>
      </c>
      <c r="F123">
        <f>F83*10000/F62</f>
        <v>2.604047528243178</v>
      </c>
      <c r="G123">
        <f>AVERAGE(C123:E123)</f>
        <v>-0.34630397262859686</v>
      </c>
      <c r="H123">
        <f>STDEV(C123:E123)</f>
        <v>2.211126032889309</v>
      </c>
      <c r="I123">
        <f>(B123*B4+C123*C4+D123*D4+E123*E4+F123*F4)/SUM(B4:F4)</f>
        <v>-0.08209218300990234</v>
      </c>
    </row>
    <row r="124" spans="1:9" ht="12.75">
      <c r="A124" t="s">
        <v>83</v>
      </c>
      <c r="B124">
        <f>B84*10000/B62</f>
        <v>-2.2575037209364517</v>
      </c>
      <c r="C124">
        <f>C84*10000/C62</f>
        <v>-1.6668664841361258</v>
      </c>
      <c r="D124">
        <f>D84*10000/D62</f>
        <v>-1.2713300288603344</v>
      </c>
      <c r="E124">
        <f>E84*10000/E62</f>
        <v>-2.7723810087631535</v>
      </c>
      <c r="F124">
        <f>F84*10000/F62</f>
        <v>-1.1811256062338586</v>
      </c>
      <c r="G124">
        <f>AVERAGE(C124:E124)</f>
        <v>-1.903525840586538</v>
      </c>
      <c r="H124">
        <f>STDEV(C124:E124)</f>
        <v>0.7780065869344849</v>
      </c>
      <c r="I124">
        <f>(B124*B4+C124*C4+D124*D4+E124*E4+F124*F4)/SUM(B4:F4)</f>
        <v>-1.85968974099743</v>
      </c>
    </row>
    <row r="125" spans="1:9" ht="12.75">
      <c r="A125" t="s">
        <v>84</v>
      </c>
      <c r="B125">
        <f>B85*10000/B62</f>
        <v>-0.7642787865436823</v>
      </c>
      <c r="C125">
        <f>C85*10000/C62</f>
        <v>-0.7204923540156647</v>
      </c>
      <c r="D125">
        <f>D85*10000/D62</f>
        <v>0.16237754917031216</v>
      </c>
      <c r="E125">
        <f>E85*10000/E62</f>
        <v>0.9668160684395511</v>
      </c>
      <c r="F125">
        <f>F85*10000/F62</f>
        <v>-1.730965902334175</v>
      </c>
      <c r="G125">
        <f>AVERAGE(C125:E125)</f>
        <v>0.13623375453139952</v>
      </c>
      <c r="H125">
        <f>STDEV(C125:E125)</f>
        <v>0.8439579679229698</v>
      </c>
      <c r="I125">
        <f>(B125*B4+C125*C4+D125*D4+E125*E4+F125*F4)/SUM(B4:F4)</f>
        <v>-0.24219316188055542</v>
      </c>
    </row>
    <row r="126" spans="1:9" ht="12.75">
      <c r="A126" t="s">
        <v>85</v>
      </c>
      <c r="B126">
        <f>B86*10000/B62</f>
        <v>-0.18867506135870243</v>
      </c>
      <c r="C126">
        <f>C86*10000/C62</f>
        <v>-0.411674895286585</v>
      </c>
      <c r="D126">
        <f>D86*10000/D62</f>
        <v>-0.4820775460267533</v>
      </c>
      <c r="E126">
        <f>E86*10000/E62</f>
        <v>-0.5248019809393522</v>
      </c>
      <c r="F126">
        <f>F86*10000/F62</f>
        <v>1.9944726617594164</v>
      </c>
      <c r="G126">
        <f>AVERAGE(C126:E126)</f>
        <v>-0.47285147408423017</v>
      </c>
      <c r="H126">
        <f>STDEV(C126:E126)</f>
        <v>0.05712507925323663</v>
      </c>
      <c r="I126">
        <f>(B126*B4+C126*C4+D126*D4+E126*E4+F126*F4)/SUM(B4:F4)</f>
        <v>-0.1047442728167685</v>
      </c>
    </row>
    <row r="127" spans="1:9" ht="12.75">
      <c r="A127" t="s">
        <v>86</v>
      </c>
      <c r="B127">
        <f>B87*10000/B62</f>
        <v>-0.046483374215630216</v>
      </c>
      <c r="C127">
        <f>C87*10000/C62</f>
        <v>-0.051401229579383756</v>
      </c>
      <c r="D127">
        <f>D87*10000/D62</f>
        <v>-0.015246298502427006</v>
      </c>
      <c r="E127">
        <f>E87*10000/E62</f>
        <v>-0.21337741631545218</v>
      </c>
      <c r="F127">
        <f>F87*10000/F62</f>
        <v>-0.30078896508382036</v>
      </c>
      <c r="G127">
        <f>AVERAGE(C127:E127)</f>
        <v>-0.09334164813242098</v>
      </c>
      <c r="H127">
        <f>STDEV(C127:E127)</f>
        <v>0.10551414119805305</v>
      </c>
      <c r="I127">
        <f>(B127*B4+C127*C4+D127*D4+E127*E4+F127*F4)/SUM(B4:F4)</f>
        <v>-0.11400027724018902</v>
      </c>
    </row>
    <row r="128" spans="1:9" ht="12.75">
      <c r="A128" t="s">
        <v>87</v>
      </c>
      <c r="B128">
        <f>B88*10000/B62</f>
        <v>0.0749024567455109</v>
      </c>
      <c r="C128">
        <f>C88*10000/C62</f>
        <v>0.0653820375955896</v>
      </c>
      <c r="D128">
        <f>D88*10000/D62</f>
        <v>-0.014589636300378545</v>
      </c>
      <c r="E128">
        <f>E88*10000/E62</f>
        <v>0.10938498240305478</v>
      </c>
      <c r="F128">
        <f>F88*10000/F62</f>
        <v>-0.14966738149542463</v>
      </c>
      <c r="G128">
        <f>AVERAGE(C128:E128)</f>
        <v>0.05339246123275528</v>
      </c>
      <c r="H128">
        <f>STDEV(C128:E128)</f>
        <v>0.06285092661755749</v>
      </c>
      <c r="I128">
        <f>(B128*B4+C128*C4+D128*D4+E128*E4+F128*F4)/SUM(B4:F4)</f>
        <v>0.02965981408631685</v>
      </c>
    </row>
    <row r="129" spans="1:9" ht="12.75">
      <c r="A129" t="s">
        <v>88</v>
      </c>
      <c r="B129">
        <f>B89*10000/B62</f>
        <v>-0.04692536945815198</v>
      </c>
      <c r="C129">
        <f>C89*10000/C62</f>
        <v>-0.11008453568843352</v>
      </c>
      <c r="D129">
        <f>D89*10000/D62</f>
        <v>0.008729456976550167</v>
      </c>
      <c r="E129">
        <f>E89*10000/E62</f>
        <v>0.0007451731702297957</v>
      </c>
      <c r="F129">
        <f>F89*10000/F62</f>
        <v>-0.08377238258089367</v>
      </c>
      <c r="G129">
        <f>AVERAGE(C129:E129)</f>
        <v>-0.03353663518055119</v>
      </c>
      <c r="H129">
        <f>STDEV(C129:E129)</f>
        <v>0.06641252141801617</v>
      </c>
      <c r="I129">
        <f>(B129*B4+C129*C4+D129*D4+E129*E4+F129*F4)/SUM(B4:F4)</f>
        <v>-0.042141225860630176</v>
      </c>
    </row>
    <row r="130" spans="1:9" ht="12.75">
      <c r="A130" t="s">
        <v>89</v>
      </c>
      <c r="B130">
        <f>B90*10000/B62</f>
        <v>0.052409838860274165</v>
      </c>
      <c r="C130">
        <f>C90*10000/C62</f>
        <v>0.06601012624606639</v>
      </c>
      <c r="D130">
        <f>D90*10000/D62</f>
        <v>0.022112186881805232</v>
      </c>
      <c r="E130">
        <f>E90*10000/E62</f>
        <v>0.05852732764745704</v>
      </c>
      <c r="F130">
        <f>F90*10000/F62</f>
        <v>0.3704784823109349</v>
      </c>
      <c r="G130">
        <f>AVERAGE(C130:E130)</f>
        <v>0.04888321359177622</v>
      </c>
      <c r="H130">
        <f>STDEV(C130:E130)</f>
        <v>0.02348433460940128</v>
      </c>
      <c r="I130">
        <f>(B130*B4+C130*C4+D130*D4+E130*E4+F130*F4)/SUM(B4:F4)</f>
        <v>0.0919814054734505</v>
      </c>
    </row>
    <row r="131" spans="1:9" ht="12.75">
      <c r="A131" t="s">
        <v>90</v>
      </c>
      <c r="B131">
        <f>B91*10000/B62</f>
        <v>-0.015357139658885693</v>
      </c>
      <c r="C131">
        <f>C91*10000/C62</f>
        <v>-0.03211254734060094</v>
      </c>
      <c r="D131">
        <f>D91*10000/D62</f>
        <v>-0.005300472962957708</v>
      </c>
      <c r="E131">
        <f>E91*10000/E62</f>
        <v>-0.05166927740455728</v>
      </c>
      <c r="F131">
        <f>F91*10000/F62</f>
        <v>-0.04391111608225814</v>
      </c>
      <c r="G131">
        <f>AVERAGE(C131:E131)</f>
        <v>-0.029694099236038645</v>
      </c>
      <c r="H131">
        <f>STDEV(C131:E131)</f>
        <v>0.023278813860711886</v>
      </c>
      <c r="I131">
        <f>(B131*B4+C131*C4+D131*D4+E131*E4+F131*F4)/SUM(B4:F4)</f>
        <v>-0.02949177428073323</v>
      </c>
    </row>
    <row r="132" spans="1:9" ht="12.75">
      <c r="A132" t="s">
        <v>91</v>
      </c>
      <c r="B132">
        <f>B92*10000/B62</f>
        <v>0.04263316109097304</v>
      </c>
      <c r="C132">
        <f>C92*10000/C62</f>
        <v>0.025275656798321364</v>
      </c>
      <c r="D132">
        <f>D92*10000/D62</f>
        <v>0.02909878003449439</v>
      </c>
      <c r="E132">
        <f>E92*10000/E62</f>
        <v>0.0691914861113332</v>
      </c>
      <c r="F132">
        <f>F92*10000/F62</f>
        <v>0.04779151728133016</v>
      </c>
      <c r="G132">
        <f>AVERAGE(C132:E132)</f>
        <v>0.04118864098138299</v>
      </c>
      <c r="H132">
        <f>STDEV(C132:E132)</f>
        <v>0.024326396554950835</v>
      </c>
      <c r="I132">
        <f>(B132*B4+C132*C4+D132*D4+E132*E4+F132*F4)/SUM(B4:F4)</f>
        <v>0.042278651351970106</v>
      </c>
    </row>
    <row r="133" spans="1:9" ht="12.75">
      <c r="A133" t="s">
        <v>92</v>
      </c>
      <c r="B133">
        <f>B93*10000/B62</f>
        <v>0.09419946919920255</v>
      </c>
      <c r="C133">
        <f>C93*10000/C62</f>
        <v>0.08026955882180536</v>
      </c>
      <c r="D133">
        <f>D93*10000/D62</f>
        <v>0.08515966755609837</v>
      </c>
      <c r="E133">
        <f>E93*10000/E62</f>
        <v>0.07126119259399698</v>
      </c>
      <c r="F133">
        <f>F93*10000/F62</f>
        <v>0.04531427093235965</v>
      </c>
      <c r="G133">
        <f>AVERAGE(C133:E133)</f>
        <v>0.07889680632396691</v>
      </c>
      <c r="H133">
        <f>STDEV(C133:E133)</f>
        <v>0.007050194226635258</v>
      </c>
      <c r="I133">
        <f>(B133*B4+C133*C4+D133*D4+E133*E4+F133*F4)/SUM(B4:F4)</f>
        <v>0.07668012226478119</v>
      </c>
    </row>
    <row r="134" spans="1:9" ht="12.75">
      <c r="A134" t="s">
        <v>93</v>
      </c>
      <c r="B134">
        <f>B94*10000/B62</f>
        <v>-0.008202768656069904</v>
      </c>
      <c r="C134">
        <f>C94*10000/C62</f>
        <v>0.0019900021880902563</v>
      </c>
      <c r="D134">
        <f>D94*10000/D62</f>
        <v>0.004897633036130923</v>
      </c>
      <c r="E134">
        <f>E94*10000/E62</f>
        <v>0.009192095857598826</v>
      </c>
      <c r="F134">
        <f>F94*10000/F62</f>
        <v>-0.011265197890869107</v>
      </c>
      <c r="G134">
        <f>AVERAGE(C134:E134)</f>
        <v>0.0053599103606066685</v>
      </c>
      <c r="H134">
        <f>STDEV(C134:E134)</f>
        <v>0.003623232472480506</v>
      </c>
      <c r="I134">
        <f>(B134*B4+C134*C4+D134*D4+E134*E4+F134*F4)/SUM(B4:F4)</f>
        <v>0.0011815856954100197</v>
      </c>
    </row>
    <row r="135" spans="1:9" ht="12.75">
      <c r="A135" t="s">
        <v>94</v>
      </c>
      <c r="B135">
        <f>B95*10000/B62</f>
        <v>-0.004965367184962316</v>
      </c>
      <c r="C135">
        <f>C95*10000/C62</f>
        <v>-0.0026373838282942254</v>
      </c>
      <c r="D135">
        <f>D95*10000/D62</f>
        <v>-0.0031333804906825934</v>
      </c>
      <c r="E135">
        <f>E95*10000/E62</f>
        <v>0.0010449958770580908</v>
      </c>
      <c r="F135">
        <f>F95*10000/F62</f>
        <v>0.0022554198473368793</v>
      </c>
      <c r="G135">
        <f>AVERAGE(C135:E135)</f>
        <v>-0.0015752561473062424</v>
      </c>
      <c r="H135">
        <f>STDEV(C135:E135)</f>
        <v>0.002282716293292739</v>
      </c>
      <c r="I135">
        <f>(B135*B4+C135*C4+D135*D4+E135*E4+F135*F4)/SUM(B4:F4)</f>
        <v>-0.0015618833152032086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2006-02-16T14:18:20Z</cp:lastPrinted>
  <dcterms:created xsi:type="dcterms:W3CDTF">2006-02-16T14:18:20Z</dcterms:created>
  <dcterms:modified xsi:type="dcterms:W3CDTF">2006-02-17T07:58:18Z</dcterms:modified>
  <cp:category/>
  <cp:version/>
  <cp:contentType/>
  <cp:contentStatus/>
</cp:coreProperties>
</file>