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<sst xmlns="http://schemas.openxmlformats.org/spreadsheetml/2006/main" count="204" uniqueCount="98">
  <si>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22/03/2006       07:53:27</t>
  </si>
  <si>
    <t>LISSNER</t>
  </si>
  <si>
    <t>HCMQAP814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</si>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</sst>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-0.002283</v>
      </c>
      <c r="C4" s="12">
        <v>-0.003756</v>
      </c>
      <c r="D4" s="12">
        <v>-0.003756</v>
      </c>
      <c r="E4" s="12">
        <v>-0.003758</v>
      </c>
      <c r="F4" s="24">
        <v>-0.002063</v>
      </c>
      <c r="G4" s="34">
        <v>-0.01171</v>
      </c>
    </row>
    <row r="5" spans="1:7" ht="12.75" thickBot="1">
      <c r="A5" s="44" t="s">
        <v>13</v>
      </c>
      <c r="B5" s="45">
        <v>2.817328</v>
      </c>
      <c r="C5" s="46">
        <v>2.237017</v>
      </c>
      <c r="D5" s="46">
        <v>-0.154536</v>
      </c>
      <c r="E5" s="46">
        <v>-1.215526</v>
      </c>
      <c r="F5" s="47">
        <v>-4.574031</v>
      </c>
      <c r="G5" s="48">
        <v>3.82885</v>
      </c>
    </row>
    <row r="6" spans="1:7" ht="12.75" thickTop="1">
      <c r="A6" s="6" t="s">
        <v>14</v>
      </c>
      <c r="B6" s="39">
        <v>12.67043</v>
      </c>
      <c r="C6" s="40">
        <v>-25.87773</v>
      </c>
      <c r="D6" s="40">
        <v>-13.64917</v>
      </c>
      <c r="E6" s="40">
        <v>22.5194</v>
      </c>
      <c r="F6" s="41">
        <v>16.88206</v>
      </c>
      <c r="G6" s="42">
        <v>-0.006163874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1.996177</v>
      </c>
      <c r="C8" s="50">
        <v>2.487199</v>
      </c>
      <c r="D8" s="50">
        <v>3.749737</v>
      </c>
      <c r="E8" s="50">
        <v>5.189377</v>
      </c>
      <c r="F8" s="51">
        <v>-0.1345134</v>
      </c>
      <c r="G8" s="35">
        <v>3.023147</v>
      </c>
    </row>
    <row r="9" spans="1:7" ht="12">
      <c r="A9" s="20" t="s">
        <v>17</v>
      </c>
      <c r="B9" s="29">
        <v>0.1044502</v>
      </c>
      <c r="C9" s="13">
        <v>0.719755</v>
      </c>
      <c r="D9" s="13">
        <v>-0.3045187</v>
      </c>
      <c r="E9" s="13">
        <v>0.2301991</v>
      </c>
      <c r="F9" s="25">
        <v>-1.331358</v>
      </c>
      <c r="G9" s="35">
        <v>-0.005482575</v>
      </c>
    </row>
    <row r="10" spans="1:7" ht="12">
      <c r="A10" s="20" t="s">
        <v>18</v>
      </c>
      <c r="B10" s="29">
        <v>0.1367968</v>
      </c>
      <c r="C10" s="13">
        <v>-0.5867268</v>
      </c>
      <c r="D10" s="13">
        <v>-1.445259</v>
      </c>
      <c r="E10" s="13">
        <v>-1.839334</v>
      </c>
      <c r="F10" s="25">
        <v>-1.678393</v>
      </c>
      <c r="G10" s="35">
        <v>-1.133095</v>
      </c>
    </row>
    <row r="11" spans="1:7" ht="12">
      <c r="A11" s="21" t="s">
        <v>19</v>
      </c>
      <c r="B11" s="31">
        <v>2.381959</v>
      </c>
      <c r="C11" s="15">
        <v>1.71921</v>
      </c>
      <c r="D11" s="15">
        <v>1.46722</v>
      </c>
      <c r="E11" s="15">
        <v>0.9795338</v>
      </c>
      <c r="F11" s="27">
        <v>13.37704</v>
      </c>
      <c r="G11" s="37">
        <v>3.117543</v>
      </c>
    </row>
    <row r="12" spans="1:7" ht="12">
      <c r="A12" s="20" t="s">
        <v>20</v>
      </c>
      <c r="B12" s="29">
        <v>-0.2660072</v>
      </c>
      <c r="C12" s="13">
        <v>-0.1042566</v>
      </c>
      <c r="D12" s="13">
        <v>-0.04641834</v>
      </c>
      <c r="E12" s="13">
        <v>-0.1657726</v>
      </c>
      <c r="F12" s="25">
        <v>-0.3472277</v>
      </c>
      <c r="G12" s="35">
        <v>-0.1608809</v>
      </c>
    </row>
    <row r="13" spans="1:7" ht="12">
      <c r="A13" s="20" t="s">
        <v>21</v>
      </c>
      <c r="B13" s="29">
        <v>-0.07001289</v>
      </c>
      <c r="C13" s="13">
        <v>0.09510136</v>
      </c>
      <c r="D13" s="13">
        <v>-0.03716309</v>
      </c>
      <c r="E13" s="13">
        <v>0.0743118</v>
      </c>
      <c r="F13" s="25">
        <v>-0.05843423</v>
      </c>
      <c r="G13" s="35">
        <v>0.01381524</v>
      </c>
    </row>
    <row r="14" spans="1:7" ht="12">
      <c r="A14" s="20" t="s">
        <v>22</v>
      </c>
      <c r="B14" s="29">
        <v>-0.05296243</v>
      </c>
      <c r="C14" s="13">
        <v>0.02771751</v>
      </c>
      <c r="D14" s="13">
        <v>-0.02500235</v>
      </c>
      <c r="E14" s="13">
        <v>0.003193526</v>
      </c>
      <c r="F14" s="25">
        <v>0.02881817</v>
      </c>
      <c r="G14" s="35">
        <v>-0.002508856</v>
      </c>
    </row>
    <row r="15" spans="1:7" ht="12">
      <c r="A15" s="21" t="s">
        <v>23</v>
      </c>
      <c r="B15" s="31">
        <v>-0.4007799</v>
      </c>
      <c r="C15" s="15">
        <v>-0.1397955</v>
      </c>
      <c r="D15" s="15">
        <v>-0.1319368</v>
      </c>
      <c r="E15" s="15">
        <v>-0.1731474</v>
      </c>
      <c r="F15" s="27">
        <v>-0.3694218</v>
      </c>
      <c r="G15" s="37">
        <v>-0.2144072</v>
      </c>
    </row>
    <row r="16" spans="1:7" ht="12">
      <c r="A16" s="20" t="s">
        <v>24</v>
      </c>
      <c r="B16" s="29">
        <v>-0.0003316821</v>
      </c>
      <c r="C16" s="13">
        <v>-0.01903354</v>
      </c>
      <c r="D16" s="13">
        <v>-0.02295324</v>
      </c>
      <c r="E16" s="13">
        <v>-0.06600557</v>
      </c>
      <c r="F16" s="25">
        <v>-0.08813575</v>
      </c>
      <c r="G16" s="35">
        <v>-0.03767265</v>
      </c>
    </row>
    <row r="17" spans="1:7" ht="12">
      <c r="A17" s="20" t="s">
        <v>25</v>
      </c>
      <c r="B17" s="29">
        <v>-0.02061125</v>
      </c>
      <c r="C17" s="13">
        <v>-0.02731771</v>
      </c>
      <c r="D17" s="13">
        <v>-0.01820844</v>
      </c>
      <c r="E17" s="13">
        <v>-0.02579683</v>
      </c>
      <c r="F17" s="25">
        <v>-0.0288173</v>
      </c>
      <c r="G17" s="35">
        <v>-0.0239851</v>
      </c>
    </row>
    <row r="18" spans="1:7" ht="12">
      <c r="A18" s="20" t="s">
        <v>26</v>
      </c>
      <c r="B18" s="29">
        <v>0.01194333</v>
      </c>
      <c r="C18" s="13">
        <v>0.03350686</v>
      </c>
      <c r="D18" s="13">
        <v>0.0317773</v>
      </c>
      <c r="E18" s="13">
        <v>0.03568896</v>
      </c>
      <c r="F18" s="25">
        <v>0.005544887</v>
      </c>
      <c r="G18" s="35">
        <v>0.02678624</v>
      </c>
    </row>
    <row r="19" spans="1:7" ht="12">
      <c r="A19" s="21" t="s">
        <v>27</v>
      </c>
      <c r="B19" s="31">
        <v>-0.204426</v>
      </c>
      <c r="C19" s="15">
        <v>-0.1984122</v>
      </c>
      <c r="D19" s="15">
        <v>-0.1995737</v>
      </c>
      <c r="E19" s="15">
        <v>-0.1950829</v>
      </c>
      <c r="F19" s="27">
        <v>-0.1359326</v>
      </c>
      <c r="G19" s="37">
        <v>-0.1905169</v>
      </c>
    </row>
    <row r="20" spans="1:7" ht="12.75" thickBot="1">
      <c r="A20" s="44" t="s">
        <v>28</v>
      </c>
      <c r="B20" s="45">
        <v>-0.005976664</v>
      </c>
      <c r="C20" s="46">
        <v>0.001339014</v>
      </c>
      <c r="D20" s="46">
        <v>0.0006961794</v>
      </c>
      <c r="E20" s="46">
        <v>-0.0007365136</v>
      </c>
      <c r="F20" s="47">
        <v>-0.01030405</v>
      </c>
      <c r="G20" s="48">
        <v>-0.001921343</v>
      </c>
    </row>
    <row r="21" spans="1:7" ht="12.75" thickTop="1">
      <c r="A21" s="6" t="s">
        <v>29</v>
      </c>
      <c r="B21" s="39">
        <v>-89.18323</v>
      </c>
      <c r="C21" s="40">
        <v>9.989101</v>
      </c>
      <c r="D21" s="40">
        <v>42.34851</v>
      </c>
      <c r="E21" s="40">
        <v>16.44643</v>
      </c>
      <c r="F21" s="41">
        <v>-26.53694</v>
      </c>
      <c r="G21" s="43">
        <v>0.004805564</v>
      </c>
    </row>
    <row r="22" spans="1:7" ht="12">
      <c r="A22" s="20" t="s">
        <v>30</v>
      </c>
      <c r="B22" s="29">
        <v>56.34717</v>
      </c>
      <c r="C22" s="13">
        <v>44.74063</v>
      </c>
      <c r="D22" s="13">
        <v>-3.090725</v>
      </c>
      <c r="E22" s="13">
        <v>-24.31057</v>
      </c>
      <c r="F22" s="25">
        <v>-91.48317</v>
      </c>
      <c r="G22" s="36">
        <v>0</v>
      </c>
    </row>
    <row r="23" spans="1:7" ht="12">
      <c r="A23" s="20" t="s">
        <v>31</v>
      </c>
      <c r="B23" s="29">
        <v>1.575313</v>
      </c>
      <c r="C23" s="13">
        <v>0.9437193</v>
      </c>
      <c r="D23" s="13">
        <v>0.09100672</v>
      </c>
      <c r="E23" s="13">
        <v>1.519689</v>
      </c>
      <c r="F23" s="25">
        <v>10.17854</v>
      </c>
      <c r="G23" s="35">
        <v>2.189369</v>
      </c>
    </row>
    <row r="24" spans="1:7" ht="12">
      <c r="A24" s="20" t="s">
        <v>32</v>
      </c>
      <c r="B24" s="29">
        <v>-3.596464</v>
      </c>
      <c r="C24" s="13">
        <v>-1.863236</v>
      </c>
      <c r="D24" s="13">
        <v>-2.638212</v>
      </c>
      <c r="E24" s="13">
        <v>-3.715468</v>
      </c>
      <c r="F24" s="25">
        <v>-0.3496986</v>
      </c>
      <c r="G24" s="35">
        <v>-2.548784</v>
      </c>
    </row>
    <row r="25" spans="1:7" ht="12">
      <c r="A25" s="20" t="s">
        <v>33</v>
      </c>
      <c r="B25" s="29">
        <v>0.3606977</v>
      </c>
      <c r="C25" s="13">
        <v>0.3210197</v>
      </c>
      <c r="D25" s="13">
        <v>0.2668919</v>
      </c>
      <c r="E25" s="13">
        <v>0.5750759</v>
      </c>
      <c r="F25" s="25">
        <v>0.05813225</v>
      </c>
      <c r="G25" s="35">
        <v>0.3403019</v>
      </c>
    </row>
    <row r="26" spans="1:7" ht="12">
      <c r="A26" s="21" t="s">
        <v>34</v>
      </c>
      <c r="B26" s="31">
        <v>0.5516651</v>
      </c>
      <c r="C26" s="15">
        <v>0.1490458</v>
      </c>
      <c r="D26" s="15">
        <v>-0.4284395</v>
      </c>
      <c r="E26" s="15">
        <v>-0.06547595</v>
      </c>
      <c r="F26" s="27">
        <v>1.763397</v>
      </c>
      <c r="G26" s="37">
        <v>0.2303381</v>
      </c>
    </row>
    <row r="27" spans="1:7" ht="12">
      <c r="A27" s="20" t="s">
        <v>35</v>
      </c>
      <c r="B27" s="29">
        <v>0.1192396</v>
      </c>
      <c r="C27" s="13">
        <v>-0.03611105</v>
      </c>
      <c r="D27" s="13">
        <v>-0.04503365</v>
      </c>
      <c r="E27" s="13">
        <v>0.0303257</v>
      </c>
      <c r="F27" s="25">
        <v>0.5879898</v>
      </c>
      <c r="G27" s="35">
        <v>0.08290342</v>
      </c>
    </row>
    <row r="28" spans="1:7" ht="12">
      <c r="A28" s="20" t="s">
        <v>36</v>
      </c>
      <c r="B28" s="29">
        <v>-0.4416529</v>
      </c>
      <c r="C28" s="13">
        <v>-0.2758577</v>
      </c>
      <c r="D28" s="13">
        <v>-0.4235574</v>
      </c>
      <c r="E28" s="13">
        <v>-0.5314955</v>
      </c>
      <c r="F28" s="25">
        <v>-0.3968687</v>
      </c>
      <c r="G28" s="35">
        <v>-0.4131252</v>
      </c>
    </row>
    <row r="29" spans="1:7" ht="12">
      <c r="A29" s="20" t="s">
        <v>37</v>
      </c>
      <c r="B29" s="29">
        <v>0.08475571</v>
      </c>
      <c r="C29" s="13">
        <v>0.005306208</v>
      </c>
      <c r="D29" s="13">
        <v>-0.06125451</v>
      </c>
      <c r="E29" s="13">
        <v>0.01799438</v>
      </c>
      <c r="F29" s="25">
        <v>0.1544239</v>
      </c>
      <c r="G29" s="35">
        <v>0.02366307</v>
      </c>
    </row>
    <row r="30" spans="1:7" ht="12">
      <c r="A30" s="21" t="s">
        <v>38</v>
      </c>
      <c r="B30" s="31">
        <v>0.002124785</v>
      </c>
      <c r="C30" s="15">
        <v>-0.004236368</v>
      </c>
      <c r="D30" s="15">
        <v>0.008219253</v>
      </c>
      <c r="E30" s="15">
        <v>-0.03792403</v>
      </c>
      <c r="F30" s="27">
        <v>0.4125114</v>
      </c>
      <c r="G30" s="37">
        <v>0.04667074</v>
      </c>
    </row>
    <row r="31" spans="1:7" ht="12">
      <c r="A31" s="20" t="s">
        <v>39</v>
      </c>
      <c r="B31" s="29">
        <v>0.04787048</v>
      </c>
      <c r="C31" s="13">
        <v>0.01254817</v>
      </c>
      <c r="D31" s="13">
        <v>-0.005379706</v>
      </c>
      <c r="E31" s="13">
        <v>-0.01384432</v>
      </c>
      <c r="F31" s="25">
        <v>0.07399315</v>
      </c>
      <c r="G31" s="35">
        <v>0.01517157</v>
      </c>
    </row>
    <row r="32" spans="1:7" ht="12">
      <c r="A32" s="20" t="s">
        <v>40</v>
      </c>
      <c r="B32" s="29">
        <v>-0.03637847</v>
      </c>
      <c r="C32" s="13">
        <v>-0.006311165</v>
      </c>
      <c r="D32" s="13">
        <v>-0.04221964</v>
      </c>
      <c r="E32" s="13">
        <v>-0.042529</v>
      </c>
      <c r="F32" s="25">
        <v>-0.05305935</v>
      </c>
      <c r="G32" s="35">
        <v>-0.03422991</v>
      </c>
    </row>
    <row r="33" spans="1:7" ht="12">
      <c r="A33" s="20" t="s">
        <v>41</v>
      </c>
      <c r="B33" s="29">
        <v>0.1106887</v>
      </c>
      <c r="C33" s="13">
        <v>0.07697936</v>
      </c>
      <c r="D33" s="13">
        <v>0.06510237</v>
      </c>
      <c r="E33" s="13">
        <v>0.07672467</v>
      </c>
      <c r="F33" s="25">
        <v>0.0664848</v>
      </c>
      <c r="G33" s="35">
        <v>0.07759679</v>
      </c>
    </row>
    <row r="34" spans="1:7" ht="12">
      <c r="A34" s="21" t="s">
        <v>42</v>
      </c>
      <c r="B34" s="31">
        <v>-0.009184697</v>
      </c>
      <c r="C34" s="15">
        <v>-0.01083767</v>
      </c>
      <c r="D34" s="15">
        <v>-0.00549122</v>
      </c>
      <c r="E34" s="15">
        <v>-0.0003768443</v>
      </c>
      <c r="F34" s="27">
        <v>-0.002907565</v>
      </c>
      <c r="G34" s="37">
        <v>-0.005702467</v>
      </c>
    </row>
    <row r="35" spans="1:7" ht="12.75" thickBot="1">
      <c r="A35" s="22" t="s">
        <v>43</v>
      </c>
      <c r="B35" s="32">
        <v>0.006890704</v>
      </c>
      <c r="C35" s="16">
        <v>0.006190653</v>
      </c>
      <c r="D35" s="16">
        <v>0.001106167</v>
      </c>
      <c r="E35" s="16">
        <v>0.002243097</v>
      </c>
      <c r="F35" s="28">
        <v>0.01244533</v>
      </c>
      <c r="G35" s="38">
        <v>0.004946788</v>
      </c>
    </row>
    <row r="36" spans="1:7" ht="12">
      <c r="A36" s="4" t="s">
        <v>44</v>
      </c>
      <c r="B36" s="3">
        <v>21.82617</v>
      </c>
      <c r="C36" s="3">
        <v>21.82007</v>
      </c>
      <c r="D36" s="3">
        <v>21.82617</v>
      </c>
      <c r="E36" s="3">
        <v>21.82312</v>
      </c>
      <c r="F36" s="3">
        <v>21.83228</v>
      </c>
      <c r="G36" s="3"/>
    </row>
    <row r="37" spans="1:6" ht="12">
      <c r="A37" s="4" t="s">
        <v>45</v>
      </c>
      <c r="B37" s="2">
        <v>0.2105713</v>
      </c>
      <c r="C37" s="2">
        <v>0.3031413</v>
      </c>
      <c r="D37" s="2">
        <v>0.3306071</v>
      </c>
      <c r="E37" s="2">
        <v>0.3545125</v>
      </c>
      <c r="F37" s="2">
        <v>0.3667196</v>
      </c>
    </row>
    <row r="38" spans="1:7" ht="12">
      <c r="A38" s="4" t="s">
        <v>53</v>
      </c>
      <c r="B38" s="2">
        <v>-2.068479E-05</v>
      </c>
      <c r="C38" s="2">
        <v>4.391529E-05</v>
      </c>
      <c r="D38" s="2">
        <v>2.322583E-05</v>
      </c>
      <c r="E38" s="2">
        <v>-3.821478E-05</v>
      </c>
      <c r="F38" s="2">
        <v>-2.910978E-05</v>
      </c>
      <c r="G38" s="2">
        <v>0.0001794617</v>
      </c>
    </row>
    <row r="39" spans="1:7" ht="12.75" thickBot="1">
      <c r="A39" s="4" t="s">
        <v>54</v>
      </c>
      <c r="B39" s="2">
        <v>0.000151728</v>
      </c>
      <c r="C39" s="2">
        <v>-1.717795E-05</v>
      </c>
      <c r="D39" s="2">
        <v>-7.198528E-05</v>
      </c>
      <c r="E39" s="2">
        <v>-2.805184E-05</v>
      </c>
      <c r="F39" s="2">
        <v>4.48465E-05</v>
      </c>
      <c r="G39" s="2">
        <v>0.0007467309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3.117181</v>
      </c>
      <c r="F40" s="17" t="s">
        <v>48</v>
      </c>
      <c r="G40" s="8">
        <v>55.076028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K110" sqref="K110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0.002283</v>
      </c>
      <c r="C4">
        <v>0.003756</v>
      </c>
      <c r="D4">
        <v>0.003756</v>
      </c>
      <c r="E4">
        <v>0.003758</v>
      </c>
      <c r="F4">
        <v>0.002063</v>
      </c>
      <c r="G4">
        <v>0.01171</v>
      </c>
    </row>
    <row r="5" spans="1:7" ht="12.75">
      <c r="A5" t="s">
        <v>13</v>
      </c>
      <c r="B5">
        <v>2.817328</v>
      </c>
      <c r="C5">
        <v>2.237017</v>
      </c>
      <c r="D5">
        <v>-0.154536</v>
      </c>
      <c r="E5">
        <v>-1.215526</v>
      </c>
      <c r="F5">
        <v>-4.574031</v>
      </c>
      <c r="G5">
        <v>3.82885</v>
      </c>
    </row>
    <row r="6" spans="1:7" ht="12.75">
      <c r="A6" t="s">
        <v>14</v>
      </c>
      <c r="B6" s="52">
        <v>12.67043</v>
      </c>
      <c r="C6" s="52">
        <v>-25.87773</v>
      </c>
      <c r="D6" s="52">
        <v>-13.64917</v>
      </c>
      <c r="E6" s="52">
        <v>22.5194</v>
      </c>
      <c r="F6" s="52">
        <v>16.88206</v>
      </c>
      <c r="G6" s="52">
        <v>-0.006163874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1.996177</v>
      </c>
      <c r="C8" s="52">
        <v>2.487199</v>
      </c>
      <c r="D8" s="52">
        <v>3.749737</v>
      </c>
      <c r="E8" s="52">
        <v>5.189377</v>
      </c>
      <c r="F8" s="52">
        <v>-0.1345134</v>
      </c>
      <c r="G8" s="52">
        <v>3.023147</v>
      </c>
    </row>
    <row r="9" spans="1:7" ht="12.75">
      <c r="A9" t="s">
        <v>17</v>
      </c>
      <c r="B9" s="52">
        <v>0.1044502</v>
      </c>
      <c r="C9" s="52">
        <v>0.719755</v>
      </c>
      <c r="D9" s="52">
        <v>-0.3045187</v>
      </c>
      <c r="E9" s="52">
        <v>0.2301991</v>
      </c>
      <c r="F9" s="52">
        <v>-1.331358</v>
      </c>
      <c r="G9" s="52">
        <v>-0.005482575</v>
      </c>
    </row>
    <row r="10" spans="1:7" ht="12.75">
      <c r="A10" t="s">
        <v>18</v>
      </c>
      <c r="B10" s="52">
        <v>0.1367968</v>
      </c>
      <c r="C10" s="52">
        <v>-0.5867268</v>
      </c>
      <c r="D10" s="52">
        <v>-1.445259</v>
      </c>
      <c r="E10" s="52">
        <v>-1.839334</v>
      </c>
      <c r="F10" s="52">
        <v>-1.678393</v>
      </c>
      <c r="G10" s="52">
        <v>-1.133095</v>
      </c>
    </row>
    <row r="11" spans="1:7" ht="12.75">
      <c r="A11" t="s">
        <v>19</v>
      </c>
      <c r="B11" s="52">
        <v>2.381959</v>
      </c>
      <c r="C11" s="52">
        <v>1.71921</v>
      </c>
      <c r="D11" s="52">
        <v>1.46722</v>
      </c>
      <c r="E11" s="52">
        <v>0.9795338</v>
      </c>
      <c r="F11" s="52">
        <v>13.37704</v>
      </c>
      <c r="G11" s="52">
        <v>3.117543</v>
      </c>
    </row>
    <row r="12" spans="1:7" ht="12.75">
      <c r="A12" t="s">
        <v>20</v>
      </c>
      <c r="B12" s="52">
        <v>-0.2660072</v>
      </c>
      <c r="C12" s="52">
        <v>-0.1042566</v>
      </c>
      <c r="D12" s="52">
        <v>-0.04641834</v>
      </c>
      <c r="E12" s="52">
        <v>-0.1657726</v>
      </c>
      <c r="F12" s="52">
        <v>-0.3472277</v>
      </c>
      <c r="G12" s="52">
        <v>-0.1608809</v>
      </c>
    </row>
    <row r="13" spans="1:7" ht="12.75">
      <c r="A13" t="s">
        <v>21</v>
      </c>
      <c r="B13" s="52">
        <v>-0.07001289</v>
      </c>
      <c r="C13" s="52">
        <v>0.09510136</v>
      </c>
      <c r="D13" s="52">
        <v>-0.03716309</v>
      </c>
      <c r="E13" s="52">
        <v>0.0743118</v>
      </c>
      <c r="F13" s="52">
        <v>-0.05843423</v>
      </c>
      <c r="G13" s="52">
        <v>0.01381524</v>
      </c>
    </row>
    <row r="14" spans="1:7" ht="12.75">
      <c r="A14" t="s">
        <v>22</v>
      </c>
      <c r="B14" s="52">
        <v>-0.05296243</v>
      </c>
      <c r="C14" s="52">
        <v>0.02771751</v>
      </c>
      <c r="D14" s="52">
        <v>-0.02500235</v>
      </c>
      <c r="E14" s="52">
        <v>0.003193526</v>
      </c>
      <c r="F14" s="52">
        <v>0.02881817</v>
      </c>
      <c r="G14" s="52">
        <v>-0.002508856</v>
      </c>
    </row>
    <row r="15" spans="1:7" ht="12.75">
      <c r="A15" t="s">
        <v>23</v>
      </c>
      <c r="B15" s="52">
        <v>-0.4007799</v>
      </c>
      <c r="C15" s="52">
        <v>-0.1397955</v>
      </c>
      <c r="D15" s="52">
        <v>-0.1319368</v>
      </c>
      <c r="E15" s="52">
        <v>-0.1731474</v>
      </c>
      <c r="F15" s="52">
        <v>-0.3694218</v>
      </c>
      <c r="G15" s="52">
        <v>-0.2144072</v>
      </c>
    </row>
    <row r="16" spans="1:7" ht="12.75">
      <c r="A16" t="s">
        <v>24</v>
      </c>
      <c r="B16" s="52">
        <v>-0.0003316821</v>
      </c>
      <c r="C16" s="52">
        <v>-0.01903354</v>
      </c>
      <c r="D16" s="52">
        <v>-0.02295324</v>
      </c>
      <c r="E16" s="52">
        <v>-0.06600557</v>
      </c>
      <c r="F16" s="52">
        <v>-0.08813575</v>
      </c>
      <c r="G16" s="52">
        <v>-0.03767265</v>
      </c>
    </row>
    <row r="17" spans="1:7" ht="12.75">
      <c r="A17" t="s">
        <v>25</v>
      </c>
      <c r="B17" s="52">
        <v>-0.02061125</v>
      </c>
      <c r="C17" s="52">
        <v>-0.02731771</v>
      </c>
      <c r="D17" s="52">
        <v>-0.01820844</v>
      </c>
      <c r="E17" s="52">
        <v>-0.02579683</v>
      </c>
      <c r="F17" s="52">
        <v>-0.0288173</v>
      </c>
      <c r="G17" s="52">
        <v>-0.0239851</v>
      </c>
    </row>
    <row r="18" spans="1:7" ht="12.75">
      <c r="A18" t="s">
        <v>26</v>
      </c>
      <c r="B18" s="52">
        <v>0.01194333</v>
      </c>
      <c r="C18" s="52">
        <v>0.03350686</v>
      </c>
      <c r="D18" s="52">
        <v>0.0317773</v>
      </c>
      <c r="E18" s="52">
        <v>0.03568896</v>
      </c>
      <c r="F18" s="52">
        <v>0.005544887</v>
      </c>
      <c r="G18" s="52">
        <v>0.02678624</v>
      </c>
    </row>
    <row r="19" spans="1:7" ht="12.75">
      <c r="A19" t="s">
        <v>27</v>
      </c>
      <c r="B19" s="52">
        <v>-0.204426</v>
      </c>
      <c r="C19" s="52">
        <v>-0.1984122</v>
      </c>
      <c r="D19" s="52">
        <v>-0.1995737</v>
      </c>
      <c r="E19" s="52">
        <v>-0.1950829</v>
      </c>
      <c r="F19" s="52">
        <v>-0.1359326</v>
      </c>
      <c r="G19" s="52">
        <v>-0.1905169</v>
      </c>
    </row>
    <row r="20" spans="1:7" ht="12.75">
      <c r="A20" t="s">
        <v>28</v>
      </c>
      <c r="B20" s="52">
        <v>-0.005976664</v>
      </c>
      <c r="C20" s="52">
        <v>0.001339014</v>
      </c>
      <c r="D20" s="52">
        <v>0.0006961794</v>
      </c>
      <c r="E20" s="52">
        <v>-0.0007365136</v>
      </c>
      <c r="F20" s="52">
        <v>-0.01030405</v>
      </c>
      <c r="G20" s="52">
        <v>-0.001921343</v>
      </c>
    </row>
    <row r="21" spans="1:7" ht="12.75">
      <c r="A21" t="s">
        <v>29</v>
      </c>
      <c r="B21" s="52">
        <v>-89.18323</v>
      </c>
      <c r="C21" s="52">
        <v>9.989101</v>
      </c>
      <c r="D21" s="52">
        <v>42.34851</v>
      </c>
      <c r="E21" s="52">
        <v>16.44643</v>
      </c>
      <c r="F21" s="52">
        <v>-26.53694</v>
      </c>
      <c r="G21" s="52">
        <v>0.004805564</v>
      </c>
    </row>
    <row r="22" spans="1:7" ht="12.75">
      <c r="A22" t="s">
        <v>30</v>
      </c>
      <c r="B22" s="52">
        <v>56.34717</v>
      </c>
      <c r="C22" s="52">
        <v>44.74063</v>
      </c>
      <c r="D22" s="52">
        <v>-3.090725</v>
      </c>
      <c r="E22" s="52">
        <v>-24.31057</v>
      </c>
      <c r="F22" s="52">
        <v>-91.48317</v>
      </c>
      <c r="G22" s="52">
        <v>0</v>
      </c>
    </row>
    <row r="23" spans="1:7" ht="12.75">
      <c r="A23" t="s">
        <v>31</v>
      </c>
      <c r="B23" s="52">
        <v>1.575313</v>
      </c>
      <c r="C23" s="52">
        <v>0.9437193</v>
      </c>
      <c r="D23" s="52">
        <v>0.09100672</v>
      </c>
      <c r="E23" s="52">
        <v>1.519689</v>
      </c>
      <c r="F23" s="52">
        <v>10.17854</v>
      </c>
      <c r="G23" s="52">
        <v>2.189369</v>
      </c>
    </row>
    <row r="24" spans="1:7" ht="12.75">
      <c r="A24" t="s">
        <v>32</v>
      </c>
      <c r="B24" s="52">
        <v>-3.596464</v>
      </c>
      <c r="C24" s="52">
        <v>-1.863236</v>
      </c>
      <c r="D24" s="52">
        <v>-2.638212</v>
      </c>
      <c r="E24" s="52">
        <v>-3.715468</v>
      </c>
      <c r="F24" s="52">
        <v>-0.3496986</v>
      </c>
      <c r="G24" s="52">
        <v>-2.548784</v>
      </c>
    </row>
    <row r="25" spans="1:7" ht="12.75">
      <c r="A25" t="s">
        <v>33</v>
      </c>
      <c r="B25" s="52">
        <v>0.3606977</v>
      </c>
      <c r="C25" s="52">
        <v>0.3210197</v>
      </c>
      <c r="D25" s="52">
        <v>0.2668919</v>
      </c>
      <c r="E25" s="52">
        <v>0.5750759</v>
      </c>
      <c r="F25" s="52">
        <v>0.05813225</v>
      </c>
      <c r="G25" s="52">
        <v>0.3403019</v>
      </c>
    </row>
    <row r="26" spans="1:7" ht="12.75">
      <c r="A26" t="s">
        <v>34</v>
      </c>
      <c r="B26" s="52">
        <v>0.5516651</v>
      </c>
      <c r="C26" s="52">
        <v>0.1490458</v>
      </c>
      <c r="D26" s="52">
        <v>-0.4284395</v>
      </c>
      <c r="E26" s="52">
        <v>-0.06547595</v>
      </c>
      <c r="F26" s="52">
        <v>1.763397</v>
      </c>
      <c r="G26" s="52">
        <v>0.2303381</v>
      </c>
    </row>
    <row r="27" spans="1:7" ht="12.75">
      <c r="A27" t="s">
        <v>35</v>
      </c>
      <c r="B27" s="52">
        <v>0.1192396</v>
      </c>
      <c r="C27" s="52">
        <v>-0.03611105</v>
      </c>
      <c r="D27" s="52">
        <v>-0.04503365</v>
      </c>
      <c r="E27" s="52">
        <v>0.0303257</v>
      </c>
      <c r="F27" s="52">
        <v>0.5879898</v>
      </c>
      <c r="G27" s="52">
        <v>0.08290342</v>
      </c>
    </row>
    <row r="28" spans="1:7" ht="12.75">
      <c r="A28" t="s">
        <v>36</v>
      </c>
      <c r="B28" s="52">
        <v>-0.4416529</v>
      </c>
      <c r="C28" s="52">
        <v>-0.2758577</v>
      </c>
      <c r="D28" s="52">
        <v>-0.4235574</v>
      </c>
      <c r="E28" s="52">
        <v>-0.5314955</v>
      </c>
      <c r="F28" s="52">
        <v>-0.3968687</v>
      </c>
      <c r="G28" s="52">
        <v>-0.4131252</v>
      </c>
    </row>
    <row r="29" spans="1:7" ht="12.75">
      <c r="A29" t="s">
        <v>37</v>
      </c>
      <c r="B29" s="52">
        <v>0.08475571</v>
      </c>
      <c r="C29" s="52">
        <v>0.005306208</v>
      </c>
      <c r="D29" s="52">
        <v>-0.06125451</v>
      </c>
      <c r="E29" s="52">
        <v>0.01799438</v>
      </c>
      <c r="F29" s="52">
        <v>0.1544239</v>
      </c>
      <c r="G29" s="52">
        <v>0.02366307</v>
      </c>
    </row>
    <row r="30" spans="1:7" ht="12.75">
      <c r="A30" t="s">
        <v>38</v>
      </c>
      <c r="B30" s="52">
        <v>0.002124785</v>
      </c>
      <c r="C30" s="52">
        <v>-0.004236368</v>
      </c>
      <c r="D30" s="52">
        <v>0.008219253</v>
      </c>
      <c r="E30" s="52">
        <v>-0.03792403</v>
      </c>
      <c r="F30" s="52">
        <v>0.4125114</v>
      </c>
      <c r="G30" s="52">
        <v>0.04667074</v>
      </c>
    </row>
    <row r="31" spans="1:7" ht="12.75">
      <c r="A31" t="s">
        <v>39</v>
      </c>
      <c r="B31" s="52">
        <v>0.04787048</v>
      </c>
      <c r="C31" s="52">
        <v>0.01254817</v>
      </c>
      <c r="D31" s="52">
        <v>-0.005379706</v>
      </c>
      <c r="E31" s="52">
        <v>-0.01384432</v>
      </c>
      <c r="F31" s="52">
        <v>0.07399315</v>
      </c>
      <c r="G31" s="52">
        <v>0.01517157</v>
      </c>
    </row>
    <row r="32" spans="1:7" ht="12.75">
      <c r="A32" t="s">
        <v>40</v>
      </c>
      <c r="B32" s="52">
        <v>-0.03637847</v>
      </c>
      <c r="C32" s="52">
        <v>-0.006311165</v>
      </c>
      <c r="D32" s="52">
        <v>-0.04221964</v>
      </c>
      <c r="E32" s="52">
        <v>-0.042529</v>
      </c>
      <c r="F32" s="52">
        <v>-0.05305935</v>
      </c>
      <c r="G32" s="52">
        <v>-0.03422991</v>
      </c>
    </row>
    <row r="33" spans="1:7" ht="12.75">
      <c r="A33" t="s">
        <v>41</v>
      </c>
      <c r="B33" s="52">
        <v>0.1106887</v>
      </c>
      <c r="C33" s="52">
        <v>0.07697936</v>
      </c>
      <c r="D33" s="52">
        <v>0.06510237</v>
      </c>
      <c r="E33" s="52">
        <v>0.07672467</v>
      </c>
      <c r="F33" s="52">
        <v>0.0664848</v>
      </c>
      <c r="G33" s="52">
        <v>0.07759679</v>
      </c>
    </row>
    <row r="34" spans="1:7" ht="12.75">
      <c r="A34" t="s">
        <v>42</v>
      </c>
      <c r="B34" s="52">
        <v>-0.009184697</v>
      </c>
      <c r="C34" s="52">
        <v>-0.01083767</v>
      </c>
      <c r="D34" s="52">
        <v>-0.00549122</v>
      </c>
      <c r="E34" s="52">
        <v>-0.0003768443</v>
      </c>
      <c r="F34" s="52">
        <v>-0.002907565</v>
      </c>
      <c r="G34" s="52">
        <v>-0.005702467</v>
      </c>
    </row>
    <row r="35" spans="1:7" ht="12.75">
      <c r="A35" t="s">
        <v>43</v>
      </c>
      <c r="B35" s="52">
        <v>0.006890704</v>
      </c>
      <c r="C35" s="52">
        <v>0.006190653</v>
      </c>
      <c r="D35" s="52">
        <v>0.001106167</v>
      </c>
      <c r="E35" s="52">
        <v>0.002243097</v>
      </c>
      <c r="F35" s="52">
        <v>0.01244533</v>
      </c>
      <c r="G35" s="52">
        <v>0.004946788</v>
      </c>
    </row>
    <row r="36" spans="1:6" ht="12.75">
      <c r="A36" t="s">
        <v>44</v>
      </c>
      <c r="B36" s="52">
        <v>21.82617</v>
      </c>
      <c r="C36" s="52">
        <v>21.82007</v>
      </c>
      <c r="D36" s="52">
        <v>21.82617</v>
      </c>
      <c r="E36" s="52">
        <v>21.82312</v>
      </c>
      <c r="F36" s="52">
        <v>21.83228</v>
      </c>
    </row>
    <row r="37" spans="1:6" ht="12.75">
      <c r="A37" t="s">
        <v>45</v>
      </c>
      <c r="B37" s="52">
        <v>0.2105713</v>
      </c>
      <c r="C37" s="52">
        <v>0.3031413</v>
      </c>
      <c r="D37" s="52">
        <v>0.3306071</v>
      </c>
      <c r="E37" s="52">
        <v>0.3545125</v>
      </c>
      <c r="F37" s="52">
        <v>0.3667196</v>
      </c>
    </row>
    <row r="38" spans="1:7" ht="12.75">
      <c r="A38" t="s">
        <v>55</v>
      </c>
      <c r="B38" s="52">
        <v>-2.068479E-05</v>
      </c>
      <c r="C38" s="52">
        <v>4.391529E-05</v>
      </c>
      <c r="D38" s="52">
        <v>2.322583E-05</v>
      </c>
      <c r="E38" s="52">
        <v>-3.821478E-05</v>
      </c>
      <c r="F38" s="52">
        <v>-2.910978E-05</v>
      </c>
      <c r="G38" s="52">
        <v>0.0001794617</v>
      </c>
    </row>
    <row r="39" spans="1:7" ht="12.75">
      <c r="A39" t="s">
        <v>56</v>
      </c>
      <c r="B39" s="52">
        <v>0.000151728</v>
      </c>
      <c r="C39" s="52">
        <v>-1.717795E-05</v>
      </c>
      <c r="D39" s="52">
        <v>-7.198528E-05</v>
      </c>
      <c r="E39" s="52">
        <v>-2.805184E-05</v>
      </c>
      <c r="F39" s="52">
        <v>4.48465E-05</v>
      </c>
      <c r="G39" s="52">
        <v>0.0007467309</v>
      </c>
    </row>
    <row r="40" spans="2:7" ht="12.75">
      <c r="B40" t="s">
        <v>46</v>
      </c>
      <c r="C40">
        <v>-0.003757</v>
      </c>
      <c r="D40" t="s">
        <v>47</v>
      </c>
      <c r="E40">
        <v>3.117181</v>
      </c>
      <c r="F40" t="s">
        <v>48</v>
      </c>
      <c r="G40">
        <v>55.076028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-2.068478641156056E-05</v>
      </c>
      <c r="C50">
        <f>-0.017/(C7*C7+C22*C22)*(C21*C22+C6*C7)</f>
        <v>4.3915285762978644E-05</v>
      </c>
      <c r="D50">
        <f>-0.017/(D7*D7+D22*D22)*(D21*D22+D6*D7)</f>
        <v>2.32258376730899E-05</v>
      </c>
      <c r="E50">
        <f>-0.017/(E7*E7+E22*E22)*(E21*E22+E6*E7)</f>
        <v>-3.821478439424676E-05</v>
      </c>
      <c r="F50">
        <f>-0.017/(F7*F7+F22*F22)*(F21*F22+F6*F7)</f>
        <v>-2.910977193044703E-05</v>
      </c>
      <c r="G50">
        <f>(B50*B$4+C50*C$4+D50*D$4+E50*E$4+F50*F$4)/SUM(B$4:F$4)</f>
        <v>8.286840434100465E-08</v>
      </c>
    </row>
    <row r="51" spans="1:7" ht="12.75">
      <c r="A51" t="s">
        <v>59</v>
      </c>
      <c r="B51">
        <f>-0.017/(B7*B7+B22*B22)*(B21*B7-B6*B22)</f>
        <v>0.00015172804391763457</v>
      </c>
      <c r="C51">
        <f>-0.017/(C7*C7+C22*C22)*(C21*C7-C6*C22)</f>
        <v>-1.717795145516657E-05</v>
      </c>
      <c r="D51">
        <f>-0.017/(D7*D7+D22*D22)*(D21*D7-D6*D22)</f>
        <v>-7.198528853228579E-05</v>
      </c>
      <c r="E51">
        <f>-0.017/(E7*E7+E22*E22)*(E21*E7-E6*E22)</f>
        <v>-2.8051833319105123E-05</v>
      </c>
      <c r="F51">
        <f>-0.017/(F7*F7+F22*F22)*(F21*F7-F6*F22)</f>
        <v>4.484649257858258E-05</v>
      </c>
      <c r="G51">
        <f>(B51*B$4+C51*C$4+D51*D$4+E51*E$4+F51*F$4)/SUM(B$4:F$4)</f>
        <v>-8.981048619957405E-08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9999.967022393537</v>
      </c>
      <c r="C62">
        <f>C7+(2/0.017)*(C8*C50-C23*C51)</f>
        <v>10000.014757319901</v>
      </c>
      <c r="D62">
        <f>D7+(2/0.017)*(D8*D50-D23*D51)</f>
        <v>10000.011016697397</v>
      </c>
      <c r="E62">
        <f>E7+(2/0.017)*(E8*E50-E23*E51)</f>
        <v>9999.981684604627</v>
      </c>
      <c r="F62">
        <f>F7+(2/0.017)*(F8*F50-F23*F51)</f>
        <v>9999.946758098333</v>
      </c>
    </row>
    <row r="63" spans="1:6" ht="12.75">
      <c r="A63" t="s">
        <v>67</v>
      </c>
      <c r="B63">
        <f>B8+(3/0.017)*(B9*B50-B24*B51)</f>
        <v>2.0920929854698613</v>
      </c>
      <c r="C63">
        <f>C8+(3/0.017)*(C9*C50-C24*C51)</f>
        <v>2.487128706284732</v>
      </c>
      <c r="D63">
        <f>D8+(3/0.017)*(D9*D50-D24*D51)</f>
        <v>3.714974914013419</v>
      </c>
      <c r="E63">
        <f>E8+(3/0.017)*(E9*E50-E24*E51)</f>
        <v>5.169431817997756</v>
      </c>
      <c r="F63">
        <f>F8+(3/0.017)*(F9*F50-F24*F51)</f>
        <v>-0.1249066441045735</v>
      </c>
    </row>
    <row r="64" spans="1:6" ht="12.75">
      <c r="A64" t="s">
        <v>68</v>
      </c>
      <c r="B64">
        <f>B9+(4/0.017)*(B10*B50-B25*B51)</f>
        <v>0.09090724257497065</v>
      </c>
      <c r="C64">
        <f>C9+(4/0.017)*(C10*C50-C25*C51)</f>
        <v>0.7149898672319892</v>
      </c>
      <c r="D64">
        <f>D9+(4/0.017)*(D10*D50-D25*D51)</f>
        <v>-0.3078963612943864</v>
      </c>
      <c r="E64">
        <f>E9+(4/0.017)*(E10*E50-E25*E51)</f>
        <v>0.25053361424273923</v>
      </c>
      <c r="F64">
        <f>F9+(4/0.017)*(F10*F50-F25*F51)</f>
        <v>-1.3204755035478923</v>
      </c>
    </row>
    <row r="65" spans="1:6" ht="12.75">
      <c r="A65" t="s">
        <v>69</v>
      </c>
      <c r="B65">
        <f>B10+(5/0.017)*(B11*B50-B26*B51)</f>
        <v>0.09768698244802333</v>
      </c>
      <c r="C65">
        <f>C10+(5/0.017)*(C11*C50-C26*C51)</f>
        <v>-0.5637680058960097</v>
      </c>
      <c r="D65">
        <f>D10+(5/0.017)*(D11*D50-D26*D51)</f>
        <v>-1.4443072139633581</v>
      </c>
      <c r="E65">
        <f>E10+(5/0.017)*(E11*E50-E26*E51)</f>
        <v>-1.8508838215910846</v>
      </c>
      <c r="F65">
        <f>F10+(5/0.017)*(F11*F50-F26*F51)</f>
        <v>-1.8161826335229594</v>
      </c>
    </row>
    <row r="66" spans="1:6" ht="12.75">
      <c r="A66" t="s">
        <v>70</v>
      </c>
      <c r="B66">
        <f>B11+(6/0.017)*(B12*B50-B27*B51)</f>
        <v>2.377515580300147</v>
      </c>
      <c r="C66">
        <f>C11+(6/0.017)*(C12*C50-C27*C51)</f>
        <v>1.7173751392074452</v>
      </c>
      <c r="D66">
        <f>D11+(6/0.017)*(D12*D50-D27*D51)</f>
        <v>1.4656953417227743</v>
      </c>
      <c r="E66">
        <f>E11+(6/0.017)*(E12*E50-E27*E51)</f>
        <v>0.9820699137585267</v>
      </c>
      <c r="F66">
        <f>F11+(6/0.017)*(F12*F50-F27*F51)</f>
        <v>13.371300625512806</v>
      </c>
    </row>
    <row r="67" spans="1:6" ht="12.75">
      <c r="A67" t="s">
        <v>71</v>
      </c>
      <c r="B67">
        <f>B12+(7/0.017)*(B13*B50-B28*B51)</f>
        <v>-0.23781806317748252</v>
      </c>
      <c r="C67">
        <f>C12+(7/0.017)*(C13*C50-C28*C51)</f>
        <v>-0.10448812161458836</v>
      </c>
      <c r="D67">
        <f>D12+(7/0.017)*(D13*D50-D28*D51)</f>
        <v>-0.05932841757725215</v>
      </c>
      <c r="E67">
        <f>E12+(7/0.017)*(E13*E50-E28*E51)</f>
        <v>-0.1730811075373894</v>
      </c>
      <c r="F67">
        <f>F12+(7/0.017)*(F13*F50-F28*F51)</f>
        <v>-0.3391986273986958</v>
      </c>
    </row>
    <row r="68" spans="1:6" ht="12.75">
      <c r="A68" t="s">
        <v>72</v>
      </c>
      <c r="B68">
        <f>B13+(8/0.017)*(B14*B50-B29*B51)</f>
        <v>-0.0755490318996532</v>
      </c>
      <c r="C68">
        <f>C13+(8/0.017)*(C14*C50-C29*C51)</f>
        <v>0.09571706454386976</v>
      </c>
      <c r="D68">
        <f>D13+(8/0.017)*(D14*D50-D29*D51)</f>
        <v>-0.03951138369355274</v>
      </c>
      <c r="E68">
        <f>E13+(8/0.017)*(E14*E50-E29*E51)</f>
        <v>0.07449191079571445</v>
      </c>
      <c r="F68">
        <f>F13+(8/0.017)*(F14*F50-F29*F51)</f>
        <v>-0.062087999713627585</v>
      </c>
    </row>
    <row r="69" spans="1:6" ht="12.75">
      <c r="A69" t="s">
        <v>73</v>
      </c>
      <c r="B69">
        <f>B14+(9/0.017)*(B15*B50-B30*B51)</f>
        <v>-0.04874425856354355</v>
      </c>
      <c r="C69">
        <f>C14+(9/0.017)*(C15*C50-C30*C51)</f>
        <v>0.0244288404063201</v>
      </c>
      <c r="D69">
        <f>D14+(9/0.017)*(D15*D50-D30*D51)</f>
        <v>-0.026311414506508157</v>
      </c>
      <c r="E69">
        <f>E14+(9/0.017)*(E15*E50-E30*E51)</f>
        <v>0.006133324112922407</v>
      </c>
      <c r="F69">
        <f>F14+(9/0.017)*(F15*F50-F30*F51)</f>
        <v>0.02471739671465239</v>
      </c>
    </row>
    <row r="70" spans="1:6" ht="12.75">
      <c r="A70" t="s">
        <v>74</v>
      </c>
      <c r="B70">
        <f>B15+(10/0.017)*(B16*B50-B31*B51)</f>
        <v>-0.4050483903049431</v>
      </c>
      <c r="C70">
        <f>C15+(10/0.017)*(C16*C50-C31*C51)</f>
        <v>-0.1401603891135705</v>
      </c>
      <c r="D70">
        <f>D15+(10/0.017)*(D16*D50-D31*D51)</f>
        <v>-0.13247819289114138</v>
      </c>
      <c r="E70">
        <f>E15+(10/0.017)*(E16*E50-E31*E51)</f>
        <v>-0.17189208819452176</v>
      </c>
      <c r="F70">
        <f>F15+(10/0.017)*(F16*F50-F31*F51)</f>
        <v>-0.36986457745348356</v>
      </c>
    </row>
    <row r="71" spans="1:6" ht="12.75">
      <c r="A71" t="s">
        <v>75</v>
      </c>
      <c r="B71">
        <f>B16+(11/0.017)*(B17*B50-B32*B51)</f>
        <v>0.003515712451479878</v>
      </c>
      <c r="C71">
        <f>C16+(11/0.017)*(C17*C50-C32*C51)</f>
        <v>-0.01987994336455253</v>
      </c>
      <c r="D71">
        <f>D16+(11/0.017)*(D17*D50-D32*D51)</f>
        <v>-0.025193421860431983</v>
      </c>
      <c r="E71">
        <f>E16+(11/0.017)*(E17*E50-E32*E51)</f>
        <v>-0.06613963807940912</v>
      </c>
      <c r="F71">
        <f>F16+(11/0.017)*(F17*F50-F32*F51)</f>
        <v>-0.08605326185040249</v>
      </c>
    </row>
    <row r="72" spans="1:6" ht="12.75">
      <c r="A72" t="s">
        <v>76</v>
      </c>
      <c r="B72">
        <f>B17+(12/0.017)*(B18*B50-B33*B51)</f>
        <v>-0.032640632469326115</v>
      </c>
      <c r="C72">
        <f>C17+(12/0.017)*(C18*C50-C33*C51)</f>
        <v>-0.02534560808867065</v>
      </c>
      <c r="D72">
        <f>D17+(12/0.017)*(D18*D50-D33*D51)</f>
        <v>-0.014379404258770795</v>
      </c>
      <c r="E72">
        <f>E17+(12/0.017)*(E18*E50-E33*E51)</f>
        <v>-0.02524029700518933</v>
      </c>
      <c r="F72">
        <f>F17+(12/0.017)*(F18*F50-F33*F51)</f>
        <v>-0.031035902695815517</v>
      </c>
    </row>
    <row r="73" spans="1:6" ht="12.75">
      <c r="A73" t="s">
        <v>77</v>
      </c>
      <c r="B73">
        <f>B18+(13/0.017)*(B19*B50-B34*B51)</f>
        <v>0.016242570902225056</v>
      </c>
      <c r="C73">
        <f>C18+(13/0.017)*(C19*C50-C34*C51)</f>
        <v>0.026701361964522996</v>
      </c>
      <c r="D73">
        <f>D18+(13/0.017)*(D19*D50-D34*D51)</f>
        <v>0.02793040621120832</v>
      </c>
      <c r="E73">
        <f>E18+(13/0.017)*(E19*E50-E34*E51)</f>
        <v>0.04138179748571624</v>
      </c>
      <c r="F73">
        <f>F18+(13/0.017)*(F19*F50-F34*F51)</f>
        <v>0.008670516058199417</v>
      </c>
    </row>
    <row r="74" spans="1:6" ht="12.75">
      <c r="A74" t="s">
        <v>78</v>
      </c>
      <c r="B74">
        <f>B19+(14/0.017)*(B20*B50-B35*B51)</f>
        <v>-0.20518520107598734</v>
      </c>
      <c r="C74">
        <f>C19+(14/0.017)*(C20*C50-C35*C51)</f>
        <v>-0.1982761974783385</v>
      </c>
      <c r="D74">
        <f>D19+(14/0.017)*(D20*D50-D35*D51)</f>
        <v>-0.1994948082702624</v>
      </c>
      <c r="E74">
        <f>E19+(14/0.017)*(E20*E50-E35*E51)</f>
        <v>-0.1950079022539847</v>
      </c>
      <c r="F74">
        <f>F19+(14/0.017)*(F20*F50-F35*F51)</f>
        <v>-0.13614521952684253</v>
      </c>
    </row>
    <row r="75" spans="1:6" ht="12.75">
      <c r="A75" t="s">
        <v>79</v>
      </c>
      <c r="B75" s="52">
        <f>B20</f>
        <v>-0.005976664</v>
      </c>
      <c r="C75" s="52">
        <f>C20</f>
        <v>0.001339014</v>
      </c>
      <c r="D75" s="52">
        <f>D20</f>
        <v>0.0006961794</v>
      </c>
      <c r="E75" s="52">
        <f>E20</f>
        <v>-0.0007365136</v>
      </c>
      <c r="F75" s="52">
        <f>F20</f>
        <v>-0.01030405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56.378968943363176</v>
      </c>
      <c r="C82">
        <f>C22+(2/0.017)*(C8*C51+C23*C50)</f>
        <v>44.74047926106567</v>
      </c>
      <c r="D82">
        <f>D22+(2/0.017)*(D8*D51+D23*D50)</f>
        <v>-3.122232316771683</v>
      </c>
      <c r="E82">
        <f>E22+(2/0.017)*(E8*E51+E23*E50)</f>
        <v>-24.33452836777827</v>
      </c>
      <c r="F82">
        <f>F22+(2/0.017)*(F8*F51+F23*F50)</f>
        <v>-91.51873793319761</v>
      </c>
    </row>
    <row r="83" spans="1:6" ht="12.75">
      <c r="A83" t="s">
        <v>82</v>
      </c>
      <c r="B83">
        <f>B23+(3/0.017)*(B9*B51+B24*B50)</f>
        <v>1.591237726037001</v>
      </c>
      <c r="C83">
        <f>C23+(3/0.017)*(C9*C51+C24*C50)</f>
        <v>0.9270978074411501</v>
      </c>
      <c r="D83">
        <f>D23+(3/0.017)*(D9*D51+D24*D50)</f>
        <v>0.08406192873360802</v>
      </c>
      <c r="E83">
        <f>E23+(3/0.017)*(E9*E51+E24*E50)</f>
        <v>1.5436057591341734</v>
      </c>
      <c r="F83">
        <f>F23+(3/0.017)*(F9*F51+F24*F50)</f>
        <v>10.169799925263051</v>
      </c>
    </row>
    <row r="84" spans="1:6" ht="12.75">
      <c r="A84" t="s">
        <v>83</v>
      </c>
      <c r="B84">
        <f>B24+(4/0.017)*(B10*B51+B25*B50)</f>
        <v>-3.5933357750601056</v>
      </c>
      <c r="C84">
        <f>C24+(4/0.017)*(C10*C51+C25*C50)</f>
        <v>-1.8575474267414374</v>
      </c>
      <c r="D84">
        <f>D24+(4/0.017)*(D10*D51+D25*D50)</f>
        <v>-2.612274076690695</v>
      </c>
      <c r="E84">
        <f>E24+(4/0.017)*(E10*E51+E25*E50)</f>
        <v>-3.7084985201747447</v>
      </c>
      <c r="F84">
        <f>F24+(4/0.017)*(F10*F51+F25*F50)</f>
        <v>-0.3678073660606468</v>
      </c>
    </row>
    <row r="85" spans="1:6" ht="12.75">
      <c r="A85" t="s">
        <v>84</v>
      </c>
      <c r="B85">
        <f>B25+(5/0.017)*(B11*B51+B26*B50)</f>
        <v>0.4636385544111155</v>
      </c>
      <c r="C85">
        <f>C25+(5/0.017)*(C11*C51+C26*C50)</f>
        <v>0.3142587832286867</v>
      </c>
      <c r="D85">
        <f>D25+(5/0.017)*(D11*D51+D26*D50)</f>
        <v>0.23290098196468234</v>
      </c>
      <c r="E85">
        <f>E25+(5/0.017)*(E11*E51+E26*E50)</f>
        <v>0.5677301442424202</v>
      </c>
      <c r="F85">
        <f>F25+(5/0.017)*(F11*F51+F26*F50)</f>
        <v>0.2194796737031082</v>
      </c>
    </row>
    <row r="86" spans="1:6" ht="12.75">
      <c r="A86" t="s">
        <v>85</v>
      </c>
      <c r="B86">
        <f>B26+(6/0.017)*(B12*B51+B27*B50)</f>
        <v>0.5365496184299505</v>
      </c>
      <c r="C86">
        <f>C26+(6/0.017)*(C12*C51+C27*C50)</f>
        <v>0.1491181839060222</v>
      </c>
      <c r="D86">
        <f>D26+(6/0.017)*(D12*D51+D27*D50)</f>
        <v>-0.42762932587528363</v>
      </c>
      <c r="E86">
        <f>E26+(6/0.017)*(E12*E51+E27*E50)</f>
        <v>-0.06424371402695174</v>
      </c>
      <c r="F86">
        <f>F26+(6/0.017)*(F12*F51+F27*F50)</f>
        <v>1.751859990548274</v>
      </c>
    </row>
    <row r="87" spans="1:6" ht="12.75">
      <c r="A87" t="s">
        <v>86</v>
      </c>
      <c r="B87">
        <f>B27+(7/0.017)*(B13*B51+B28*B50)</f>
        <v>0.11862713172886945</v>
      </c>
      <c r="C87">
        <f>C27+(7/0.017)*(C13*C51+C28*C50)</f>
        <v>-0.04177199787621932</v>
      </c>
      <c r="D87">
        <f>D27+(7/0.017)*(D13*D51+D28*D50)</f>
        <v>-0.04798282397815547</v>
      </c>
      <c r="E87">
        <f>E27+(7/0.017)*(E13*E51+E28*E50)</f>
        <v>0.03783068976366988</v>
      </c>
      <c r="F87">
        <f>F27+(7/0.017)*(F13*F51+F28*F50)</f>
        <v>0.5916677593864188</v>
      </c>
    </row>
    <row r="88" spans="1:6" ht="12.75">
      <c r="A88" t="s">
        <v>87</v>
      </c>
      <c r="B88">
        <f>B28+(8/0.017)*(B14*B51+B29*B50)</f>
        <v>-0.446259506900487</v>
      </c>
      <c r="C88">
        <f>C28+(8/0.017)*(C14*C51+C29*C50)</f>
        <v>-0.27597210301204717</v>
      </c>
      <c r="D88">
        <f>D28+(8/0.017)*(D14*D51+D29*D50)</f>
        <v>-0.42337993455400913</v>
      </c>
      <c r="E88">
        <f>E28+(8/0.017)*(E14*E51+E29*E50)</f>
        <v>-0.5318612579346167</v>
      </c>
      <c r="F88">
        <f>F28+(8/0.017)*(F14*F51+F29*F50)</f>
        <v>-0.3983759238412126</v>
      </c>
    </row>
    <row r="89" spans="1:6" ht="12.75">
      <c r="A89" t="s">
        <v>88</v>
      </c>
      <c r="B89">
        <f>B29+(9/0.017)*(B15*B51+B30*B50)</f>
        <v>0.052539150651081994</v>
      </c>
      <c r="C89">
        <f>C29+(9/0.017)*(C15*C51+C30*C50)</f>
        <v>0.006479045118353082</v>
      </c>
      <c r="D89">
        <f>D29+(9/0.017)*(D15*D51+D30*D50)</f>
        <v>-0.05612535300776548</v>
      </c>
      <c r="E89">
        <f>E29+(9/0.017)*(E15*E51+E30*E50)</f>
        <v>0.02133304151224861</v>
      </c>
      <c r="F89">
        <f>F29+(9/0.017)*(F15*F51+F30*F50)</f>
        <v>0.1392957551139421</v>
      </c>
    </row>
    <row r="90" spans="1:6" ht="12.75">
      <c r="A90" t="s">
        <v>89</v>
      </c>
      <c r="B90">
        <f>B30+(10/0.017)*(B16*B51+B31*B50)</f>
        <v>0.001512716687968015</v>
      </c>
      <c r="C90">
        <f>C30+(10/0.017)*(C16*C51+C31*C50)</f>
        <v>-0.0037198893544162313</v>
      </c>
      <c r="D90">
        <f>D30+(10/0.017)*(D16*D51+D31*D50)</f>
        <v>0.009117692662274033</v>
      </c>
      <c r="E90">
        <f>E30+(10/0.017)*(E16*E51+E31*E50)</f>
        <v>-0.036523656499025</v>
      </c>
      <c r="F90">
        <f>F30+(10/0.017)*(F16*F51+F31*F50)</f>
        <v>0.40891933942400105</v>
      </c>
    </row>
    <row r="91" spans="1:6" ht="12.75">
      <c r="A91" t="s">
        <v>90</v>
      </c>
      <c r="B91">
        <f>B31+(11/0.017)*(B17*B51+B32*B50)</f>
        <v>0.04633382932965013</v>
      </c>
      <c r="C91">
        <f>C31+(11/0.017)*(C17*C51+C32*C50)</f>
        <v>0.012672473676442007</v>
      </c>
      <c r="D91">
        <f>D31+(11/0.017)*(D17*D51+D32*D50)</f>
        <v>-0.005166077392909898</v>
      </c>
      <c r="E91">
        <f>E31+(11/0.017)*(E17*E51+E32*E50)</f>
        <v>-0.012324453273584335</v>
      </c>
      <c r="F91">
        <f>F31+(11/0.017)*(F17*F51+F32*F50)</f>
        <v>0.07415633224786015</v>
      </c>
    </row>
    <row r="92" spans="1:6" ht="12.75">
      <c r="A92" t="s">
        <v>91</v>
      </c>
      <c r="B92">
        <f>B32+(12/0.017)*(B18*B51+B33*B50)</f>
        <v>-0.03671548224864271</v>
      </c>
      <c r="C92">
        <f>C32+(12/0.017)*(C18*C51+C33*C50)</f>
        <v>-0.00433117108628978</v>
      </c>
      <c r="D92">
        <f>D32+(12/0.017)*(D18*D51+D33*D50)</f>
        <v>-0.04276701013989899</v>
      </c>
      <c r="E92">
        <f>E32+(12/0.017)*(E18*E51+E33*E50)</f>
        <v>-0.045305346455780195</v>
      </c>
      <c r="F92">
        <f>F32+(12/0.017)*(F18*F51+F33*F50)</f>
        <v>-0.05424995373963304</v>
      </c>
    </row>
    <row r="93" spans="1:6" ht="12.75">
      <c r="A93" t="s">
        <v>92</v>
      </c>
      <c r="B93">
        <f>B33+(13/0.017)*(B19*B51+B34*B50)</f>
        <v>0.08711497900395977</v>
      </c>
      <c r="C93">
        <f>C33+(13/0.017)*(C19*C51+C34*C50)</f>
        <v>0.07922176499650313</v>
      </c>
      <c r="D93">
        <f>D33+(13/0.017)*(D19*D51+D34*D50)</f>
        <v>0.07599088873628895</v>
      </c>
      <c r="E93">
        <f>E33+(13/0.017)*(E19*E51+E34*E50)</f>
        <v>0.08092048424896886</v>
      </c>
      <c r="F93">
        <f>F33+(13/0.017)*(F19*F51+F34*F50)</f>
        <v>0.061887799812950686</v>
      </c>
    </row>
    <row r="94" spans="1:6" ht="12.75">
      <c r="A94" t="s">
        <v>93</v>
      </c>
      <c r="B94">
        <f>B34+(14/0.017)*(B20*B51+B35*B50)</f>
        <v>-0.010048876052749131</v>
      </c>
      <c r="C94">
        <f>C34+(14/0.017)*(C20*C51+C35*C50)</f>
        <v>-0.010632724182770286</v>
      </c>
      <c r="D94">
        <f>D34+(14/0.017)*(D20*D51+D35*D50)</f>
        <v>-0.005511333075127686</v>
      </c>
      <c r="E94">
        <f>E34+(14/0.017)*(E20*E51+E35*E50)</f>
        <v>-0.00043042222710605805</v>
      </c>
      <c r="F94">
        <f>F34+(14/0.017)*(F20*F51+F35*F50)</f>
        <v>-0.0035864671809734657</v>
      </c>
    </row>
    <row r="95" spans="1:6" ht="12.75">
      <c r="A95" t="s">
        <v>94</v>
      </c>
      <c r="B95" s="52">
        <f>B35</f>
        <v>0.006890704</v>
      </c>
      <c r="C95" s="52">
        <f>C35</f>
        <v>0.006190653</v>
      </c>
      <c r="D95" s="52">
        <f>D35</f>
        <v>0.001106167</v>
      </c>
      <c r="E95" s="52">
        <f>E35</f>
        <v>0.002243097</v>
      </c>
      <c r="F95" s="52">
        <f>F35</f>
        <v>0.01244533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2.0920998847145293</v>
      </c>
      <c r="C103">
        <f>C63*10000/C62</f>
        <v>2.4871250359547528</v>
      </c>
      <c r="D103">
        <f>D63*10000/D62</f>
        <v>3.7149708213424812</v>
      </c>
      <c r="E103">
        <f>E63*10000/E62</f>
        <v>5.169441286033858</v>
      </c>
      <c r="F103">
        <f>F63*10000/F62</f>
        <v>-0.12490730913484055</v>
      </c>
      <c r="G103">
        <f>AVERAGE(C103:E103)</f>
        <v>3.7905123811103643</v>
      </c>
      <c r="H103">
        <f>STDEV(C103:E103)</f>
        <v>1.342752773893515</v>
      </c>
      <c r="I103">
        <f>(B103*B4+C103*C4+D103*D4+E103*E4+F103*F4)/SUM(B4:F4)</f>
        <v>3.0251288838999586</v>
      </c>
      <c r="K103">
        <f>(LN(H103)+LN(H123))/2-LN(K114*K115^3)</f>
        <v>-3.886701015323599</v>
      </c>
    </row>
    <row r="104" spans="1:11" ht="12.75">
      <c r="A104" t="s">
        <v>68</v>
      </c>
      <c r="B104">
        <f>B64*10000/B62</f>
        <v>0.09090754236628631</v>
      </c>
      <c r="C104">
        <f>C64*10000/C62</f>
        <v>0.7149888121001267</v>
      </c>
      <c r="D104">
        <f>D64*10000/D62</f>
        <v>-0.3078960220946559</v>
      </c>
      <c r="E104">
        <f>E64*10000/E62</f>
        <v>0.25053407310579956</v>
      </c>
      <c r="F104">
        <f>F64*10000/F62</f>
        <v>-1.3204825340480155</v>
      </c>
      <c r="G104">
        <f>AVERAGE(C104:E104)</f>
        <v>0.21920895437042343</v>
      </c>
      <c r="H104">
        <f>STDEV(C104:E104)</f>
        <v>0.5121613938049812</v>
      </c>
      <c r="I104">
        <f>(B104*B4+C104*C4+D104*D4+E104*E4+F104*F4)/SUM(B4:F4)</f>
        <v>-0.0029499220368008213</v>
      </c>
      <c r="K104">
        <f>(LN(H104)+LN(H124))/2-LN(K114*K115^4)</f>
        <v>-3.657695828693628</v>
      </c>
    </row>
    <row r="105" spans="1:11" ht="12.75">
      <c r="A105" t="s">
        <v>69</v>
      </c>
      <c r="B105">
        <f>B65*10000/B62</f>
        <v>0.09768730459737207</v>
      </c>
      <c r="C105">
        <f>C65*10000/C62</f>
        <v>-0.5637671739267561</v>
      </c>
      <c r="D105">
        <f>D65*10000/D62</f>
        <v>-1.4443056228155586</v>
      </c>
      <c r="E105">
        <f>E65*10000/E62</f>
        <v>-1.8508872115641914</v>
      </c>
      <c r="F105">
        <f>F65*10000/F62</f>
        <v>-1.8161923032761613</v>
      </c>
      <c r="G105">
        <f>AVERAGE(C105:E105)</f>
        <v>-1.2863200027688355</v>
      </c>
      <c r="H105">
        <f>STDEV(C105:E105)</f>
        <v>0.6579430749906168</v>
      </c>
      <c r="I105">
        <f>(B105*B4+C105*C4+D105*D4+E105*E4+F105*F4)/SUM(B4:F4)</f>
        <v>-1.1540561072544369</v>
      </c>
      <c r="K105">
        <f>(LN(H105)+LN(H125))/2-LN(K114*K115^5)</f>
        <v>-3.777779095078435</v>
      </c>
    </row>
    <row r="106" spans="1:11" ht="12.75">
      <c r="A106" t="s">
        <v>70</v>
      </c>
      <c r="B106">
        <f>B66*10000/B62</f>
        <v>2.3775234208033194</v>
      </c>
      <c r="C106">
        <f>C66*10000/C62</f>
        <v>1.7173726048257534</v>
      </c>
      <c r="D106">
        <f>D66*10000/D62</f>
        <v>1.4656937270123476</v>
      </c>
      <c r="E106">
        <f>E66*10000/E62</f>
        <v>0.9820717124616966</v>
      </c>
      <c r="F106">
        <f>F66*10000/F62</f>
        <v>13.371371817239153</v>
      </c>
      <c r="G106">
        <f>AVERAGE(C106:E106)</f>
        <v>1.3883793480999325</v>
      </c>
      <c r="H106">
        <f>STDEV(C106:E106)</f>
        <v>0.3736977193773125</v>
      </c>
      <c r="I106">
        <f>(B106*B4+C106*C4+D106*D4+E106*E4+F106*F4)/SUM(B4:F4)</f>
        <v>3.115986723006744</v>
      </c>
      <c r="K106">
        <f>(LN(H106)+LN(H126))/2-LN(K114*K115^6)</f>
        <v>-3.2129396169347637</v>
      </c>
    </row>
    <row r="107" spans="1:11" ht="12.75">
      <c r="A107" t="s">
        <v>71</v>
      </c>
      <c r="B107">
        <f>B67*10000/B62</f>
        <v>-0.23781884744711856</v>
      </c>
      <c r="C107">
        <f>C67*10000/C62</f>
        <v>-0.10448796741835226</v>
      </c>
      <c r="D107">
        <f>D67*10000/D62</f>
        <v>-0.059328352217001806</v>
      </c>
      <c r="E107">
        <f>E67*10000/E62</f>
        <v>-0.17308142454286163</v>
      </c>
      <c r="F107">
        <f>F67*10000/F62</f>
        <v>-0.3392004333663077</v>
      </c>
      <c r="G107">
        <f>AVERAGE(C107:E107)</f>
        <v>-0.11229924805940524</v>
      </c>
      <c r="H107">
        <f>STDEV(C107:E107)</f>
        <v>0.057277416534206906</v>
      </c>
      <c r="I107">
        <f>(B107*B4+C107*C4+D107*D4+E107*E4+F107*F4)/SUM(B4:F4)</f>
        <v>-0.16063300542641704</v>
      </c>
      <c r="K107">
        <f>(LN(H107)+LN(H127))/2-LN(K114*K115^7)</f>
        <v>-4.463040264342899</v>
      </c>
    </row>
    <row r="108" spans="1:9" ht="12.75">
      <c r="A108" t="s">
        <v>72</v>
      </c>
      <c r="B108">
        <f>B68*10000/B62</f>
        <v>-0.07554928104309908</v>
      </c>
      <c r="C108">
        <f>C68*10000/C62</f>
        <v>0.09571692329134407</v>
      </c>
      <c r="D108">
        <f>D68*10000/D62</f>
        <v>-0.0395113401651049</v>
      </c>
      <c r="E108">
        <f>E68*10000/E62</f>
        <v>0.07449204723084416</v>
      </c>
      <c r="F108">
        <f>F68*10000/F62</f>
        <v>-0.06208833028370515</v>
      </c>
      <c r="G108">
        <f>AVERAGE(C108:E108)</f>
        <v>0.043565876785694437</v>
      </c>
      <c r="H108">
        <f>STDEV(C108:E108)</f>
        <v>0.07272545512517288</v>
      </c>
      <c r="I108">
        <f>(B108*B4+C108*C4+D108*D4+E108*E4+F108*F4)/SUM(B4:F4)</f>
        <v>0.012197877159258949</v>
      </c>
    </row>
    <row r="109" spans="1:9" ht="12.75">
      <c r="A109" t="s">
        <v>73</v>
      </c>
      <c r="B109">
        <f>B69*10000/B62</f>
        <v>-0.04874441931097128</v>
      </c>
      <c r="C109">
        <f>C69*10000/C62</f>
        <v>0.024428804355952034</v>
      </c>
      <c r="D109">
        <f>D69*10000/D62</f>
        <v>-0.02631138552005092</v>
      </c>
      <c r="E109">
        <f>E69*10000/E62</f>
        <v>0.00613333534636859</v>
      </c>
      <c r="F109">
        <f>F69*10000/F62</f>
        <v>0.02471752831547359</v>
      </c>
      <c r="G109">
        <f>AVERAGE(C109:E109)</f>
        <v>0.0014169180607565685</v>
      </c>
      <c r="H109">
        <f>STDEV(C109:E109)</f>
        <v>0.025696792818797894</v>
      </c>
      <c r="I109">
        <f>(B109*B4+C109*C4+D109*D4+E109*E4+F109*F4)/SUM(B4:F4)</f>
        <v>-0.002837676036938246</v>
      </c>
    </row>
    <row r="110" spans="1:11" ht="12.75">
      <c r="A110" t="s">
        <v>74</v>
      </c>
      <c r="B110">
        <f>B70*10000/B62</f>
        <v>-0.40504972606198947</v>
      </c>
      <c r="C110">
        <f>C70*10000/C62</f>
        <v>-0.14016018227470578</v>
      </c>
      <c r="D110">
        <f>D70*10000/D62</f>
        <v>-0.13247804694408588</v>
      </c>
      <c r="E110">
        <f>E70*10000/E62</f>
        <v>-0.17189240302225406</v>
      </c>
      <c r="F110">
        <f>F70*10000/F62</f>
        <v>-0.3698665466933145</v>
      </c>
      <c r="G110">
        <f>AVERAGE(C110:E110)</f>
        <v>-0.1481768774136819</v>
      </c>
      <c r="H110">
        <f>STDEV(C110:E110)</f>
        <v>0.020894339352504586</v>
      </c>
      <c r="I110">
        <f>(B110*B4+C110*C4+D110*D4+E110*E4+F110*F4)/SUM(B4:F4)</f>
        <v>-0.21502075114826089</v>
      </c>
      <c r="K110">
        <f>EXP(AVERAGE(K103:K107))</f>
        <v>0.022379024522349956</v>
      </c>
    </row>
    <row r="111" spans="1:9" ht="12.75">
      <c r="A111" t="s">
        <v>75</v>
      </c>
      <c r="B111">
        <f>B71*10000/B62</f>
        <v>0.0035157240454962786</v>
      </c>
      <c r="C111">
        <f>C71*10000/C62</f>
        <v>-0.01987991402712744</v>
      </c>
      <c r="D111">
        <f>D71*10000/D62</f>
        <v>-0.025193394105632056</v>
      </c>
      <c r="E111">
        <f>E71*10000/E62</f>
        <v>-0.06613975921699311</v>
      </c>
      <c r="F111">
        <f>F71*10000/F62</f>
        <v>-0.0860537200167724</v>
      </c>
      <c r="G111">
        <f>AVERAGE(C111:E111)</f>
        <v>-0.037071022449917536</v>
      </c>
      <c r="H111">
        <f>STDEV(C111:E111)</f>
        <v>0.025314064481258523</v>
      </c>
      <c r="I111">
        <f>(B111*B4+C111*C4+D111*D4+E111*E4+F111*F4)/SUM(B4:F4)</f>
        <v>-0.0376121277460834</v>
      </c>
    </row>
    <row r="112" spans="1:9" ht="12.75">
      <c r="A112" t="s">
        <v>76</v>
      </c>
      <c r="B112">
        <f>B72*10000/B62</f>
        <v>-0.03264074011067431</v>
      </c>
      <c r="C112">
        <f>C72*10000/C62</f>
        <v>-0.02534557068540118</v>
      </c>
      <c r="D112">
        <f>D72*10000/D62</f>
        <v>-0.014379388417433699</v>
      </c>
      <c r="E112">
        <f>E72*10000/E62</f>
        <v>-0.0252403432338759</v>
      </c>
      <c r="F112">
        <f>F72*10000/F62</f>
        <v>-0.03103606793774324</v>
      </c>
      <c r="G112">
        <f>AVERAGE(C112:E112)</f>
        <v>-0.021655100778903594</v>
      </c>
      <c r="H112">
        <f>STDEV(C112:E112)</f>
        <v>0.00630117139738897</v>
      </c>
      <c r="I112">
        <f>(B112*B4+C112*C4+D112*D4+E112*E4+F112*F4)/SUM(B4:F4)</f>
        <v>-0.024500920472040676</v>
      </c>
    </row>
    <row r="113" spans="1:9" ht="12.75">
      <c r="A113" t="s">
        <v>77</v>
      </c>
      <c r="B113">
        <f>B73*10000/B62</f>
        <v>0.016242624466512815</v>
      </c>
      <c r="C113">
        <f>C73*10000/C62</f>
        <v>0.026701322560527114</v>
      </c>
      <c r="D113">
        <f>D73*10000/D62</f>
        <v>0.027930375441158877</v>
      </c>
      <c r="E113">
        <f>E73*10000/E62</f>
        <v>0.04138187327825328</v>
      </c>
      <c r="F113">
        <f>F73*10000/F62</f>
        <v>0.00867056222192154</v>
      </c>
      <c r="G113">
        <f>AVERAGE(C113:E113)</f>
        <v>0.03200452375997976</v>
      </c>
      <c r="H113">
        <f>STDEV(C113:E113)</f>
        <v>0.00814424064825847</v>
      </c>
      <c r="I113">
        <f>(B113*B4+C113*C4+D113*D4+E113*E4+F113*F4)/SUM(B4:F4)</f>
        <v>0.026618789638504184</v>
      </c>
    </row>
    <row r="114" spans="1:11" ht="12.75">
      <c r="A114" t="s">
        <v>78</v>
      </c>
      <c r="B114">
        <f>B74*10000/B62</f>
        <v>-0.20518587772990007</v>
      </c>
      <c r="C114">
        <f>C74*10000/C62</f>
        <v>-0.1982759048762428</v>
      </c>
      <c r="D114">
        <f>D74*10000/D62</f>
        <v>-0.199494588493111</v>
      </c>
      <c r="E114">
        <f>E74*10000/E62</f>
        <v>-0.19500825941932193</v>
      </c>
      <c r="F114">
        <f>F74*10000/F62</f>
        <v>-0.1361459443937409</v>
      </c>
      <c r="G114">
        <f>AVERAGE(C114:E114)</f>
        <v>-0.19759291759622521</v>
      </c>
      <c r="H114">
        <f>STDEV(C114:E114)</f>
        <v>0.002319836386058425</v>
      </c>
      <c r="I114">
        <f>(B114*B4+C114*C4+D114*D4+E114*E4+F114*F4)/SUM(B4:F4)</f>
        <v>-0.19058500602809644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-0.005976683709672332</v>
      </c>
      <c r="C115">
        <f>C75*10000/C62</f>
        <v>0.001339012023977121</v>
      </c>
      <c r="D115">
        <f>D75*10000/D62</f>
        <v>0.0006961786330410666</v>
      </c>
      <c r="E115">
        <f>E75*10000/E62</f>
        <v>-0.0007365149489562489</v>
      </c>
      <c r="F115">
        <f>F75*10000/F62</f>
        <v>-0.010304104861013779</v>
      </c>
      <c r="G115">
        <f>AVERAGE(C115:E115)</f>
        <v>0.00043289190268731284</v>
      </c>
      <c r="H115">
        <f>STDEV(C115:E115)</f>
        <v>0.0010625172848611768</v>
      </c>
      <c r="I115">
        <f>(B115*B4+C115*C4+D115*D4+E115*E4+F115*F4)/SUM(B4:F4)</f>
        <v>-0.001922757704141306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56.379154868321365</v>
      </c>
      <c r="C122">
        <f>C82*10000/C62</f>
        <v>44.74041323620661</v>
      </c>
      <c r="D122">
        <f>D82*10000/D62</f>
        <v>-3.1222288771066085</v>
      </c>
      <c r="E122">
        <f>E82*10000/E62</f>
        <v>-24.33457293751073</v>
      </c>
      <c r="F122">
        <f>F82*10000/F62</f>
        <v>-91.51922519895649</v>
      </c>
      <c r="G122">
        <f>AVERAGE(C122:E122)</f>
        <v>5.7612038071964236</v>
      </c>
      <c r="H122">
        <f>STDEV(C122:E122)</f>
        <v>35.38396474276473</v>
      </c>
      <c r="I122">
        <f>(B122*B4+C122*C4+D122*D4+E122*E4+F122*F4)/SUM(B4:F4)</f>
        <v>0.30596979588528933</v>
      </c>
    </row>
    <row r="123" spans="1:9" ht="12.75">
      <c r="A123" t="s">
        <v>82</v>
      </c>
      <c r="B123">
        <f>B83*10000/B62</f>
        <v>1.5912429735754579</v>
      </c>
      <c r="C123">
        <f>C83*10000/C62</f>
        <v>0.9270964392952767</v>
      </c>
      <c r="D123">
        <f>D83*10000/D62</f>
        <v>0.08406183612522689</v>
      </c>
      <c r="E123">
        <f>E83*10000/E62</f>
        <v>1.5436085863143294</v>
      </c>
      <c r="F123">
        <f>F83*10000/F62</f>
        <v>10.169854071500096</v>
      </c>
      <c r="G123">
        <f>AVERAGE(C123:E123)</f>
        <v>0.851588953911611</v>
      </c>
      <c r="H123">
        <f>STDEV(C123:E123)</f>
        <v>0.7326972186780947</v>
      </c>
      <c r="I123">
        <f>(B123*B4+C123*C4+D123*D4+E123*E4+F123*F4)/SUM(B4:F4)</f>
        <v>2.1908304436492143</v>
      </c>
    </row>
    <row r="124" spans="1:9" ht="12.75">
      <c r="A124" t="s">
        <v>83</v>
      </c>
      <c r="B124">
        <f>B84*10000/B62</f>
        <v>-3.593347625060492</v>
      </c>
      <c r="C124">
        <f>C84*10000/C62</f>
        <v>-1.857544685503322</v>
      </c>
      <c r="D124">
        <f>D84*10000/D62</f>
        <v>-2.612271198830563</v>
      </c>
      <c r="E124">
        <f>E84*10000/E62</f>
        <v>-3.7085053124488487</v>
      </c>
      <c r="F124">
        <f>F84*10000/F62</f>
        <v>-0.3678093243474347</v>
      </c>
      <c r="G124">
        <f>AVERAGE(C124:E124)</f>
        <v>-2.726107065594244</v>
      </c>
      <c r="H124">
        <f>STDEV(C124:E124)</f>
        <v>0.9307162639854452</v>
      </c>
      <c r="I124">
        <f>(B124*B4+C124*C4+D124*D4+E124*E4+F124*F4)/SUM(B4:F4)</f>
        <v>-2.541469946841874</v>
      </c>
    </row>
    <row r="125" spans="1:9" ht="12.75">
      <c r="A125" t="s">
        <v>84</v>
      </c>
      <c r="B125">
        <f>B85*10000/B62</f>
        <v>0.46364008338513657</v>
      </c>
      <c r="C125">
        <f>C85*10000/C62</f>
        <v>0.3142583194676315</v>
      </c>
      <c r="D125">
        <f>D85*10000/D62</f>
        <v>0.2329007253850008</v>
      </c>
      <c r="E125">
        <f>E85*10000/E62</f>
        <v>0.5677311840645304</v>
      </c>
      <c r="F125">
        <f>F85*10000/F62</f>
        <v>0.21948084226085035</v>
      </c>
      <c r="G125">
        <f>AVERAGE(C125:E125)</f>
        <v>0.3716300763057209</v>
      </c>
      <c r="H125">
        <f>STDEV(C125:E125)</f>
        <v>0.17463246512863143</v>
      </c>
      <c r="I125">
        <f>(B125*B4+C125*C4+D125*D4+E125*E4+F125*F4)/SUM(B4:F4)</f>
        <v>0.3650065605874356</v>
      </c>
    </row>
    <row r="126" spans="1:9" ht="12.75">
      <c r="A126" t="s">
        <v>85</v>
      </c>
      <c r="B126">
        <f>B86*10000/B62</f>
        <v>0.536551387848002</v>
      </c>
      <c r="C126">
        <f>C86*10000/C62</f>
        <v>0.14911796384787263</v>
      </c>
      <c r="D126">
        <f>D86*10000/D62</f>
        <v>-0.4276288547695145</v>
      </c>
      <c r="E126">
        <f>E86*10000/E62</f>
        <v>-0.06424383169206951</v>
      </c>
      <c r="F126">
        <f>F86*10000/F62</f>
        <v>1.7518693178336695</v>
      </c>
      <c r="G126">
        <f>AVERAGE(C126:E126)</f>
        <v>-0.11425157420457048</v>
      </c>
      <c r="H126">
        <f>STDEV(C126:E126)</f>
        <v>0.2916072768805963</v>
      </c>
      <c r="I126">
        <f>(B126*B4+C126*C4+D126*D4+E126*E4+F126*F4)/SUM(B4:F4)</f>
        <v>0.22742943105451877</v>
      </c>
    </row>
    <row r="127" spans="1:9" ht="12.75">
      <c r="A127" t="s">
        <v>86</v>
      </c>
      <c r="B127">
        <f>B87*10000/B62</f>
        <v>0.11862752293404615</v>
      </c>
      <c r="C127">
        <f>C87*10000/C62</f>
        <v>-0.04177193623203673</v>
      </c>
      <c r="D127">
        <f>D87*10000/D62</f>
        <v>-0.047982771116988496</v>
      </c>
      <c r="E127">
        <f>E87*10000/E62</f>
        <v>0.03783075905220081</v>
      </c>
      <c r="F127">
        <f>F87*10000/F62</f>
        <v>0.5916709095548573</v>
      </c>
      <c r="G127">
        <f>AVERAGE(C127:E127)</f>
        <v>-0.01730798276560814</v>
      </c>
      <c r="H127">
        <f>STDEV(C127:E127)</f>
        <v>0.04785242161511033</v>
      </c>
      <c r="I127">
        <f>(B127*B4+C127*C4+D127*D4+E127*E4+F127*F4)/SUM(B4:F4)</f>
        <v>0.08302337557539255</v>
      </c>
    </row>
    <row r="128" spans="1:9" ht="12.75">
      <c r="A128" t="s">
        <v>87</v>
      </c>
      <c r="B128">
        <f>B88*10000/B62</f>
        <v>-0.4462609785623801</v>
      </c>
      <c r="C128">
        <f>C88*10000/C62</f>
        <v>-0.27597169575178737</v>
      </c>
      <c r="D128">
        <f>D88*10000/D62</f>
        <v>-0.42337946812966065</v>
      </c>
      <c r="E128">
        <f>E88*10000/E62</f>
        <v>-0.5318622320613231</v>
      </c>
      <c r="F128">
        <f>F88*10000/F62</f>
        <v>-0.3983780448816818</v>
      </c>
      <c r="G128">
        <f>AVERAGE(C128:E128)</f>
        <v>-0.41040446531425706</v>
      </c>
      <c r="H128">
        <f>STDEV(C128:E128)</f>
        <v>0.12843774626931237</v>
      </c>
      <c r="I128">
        <f>(B128*B4+C128*C4+D128*D4+E128*E4+F128*F4)/SUM(B4:F4)</f>
        <v>-0.4140733196896769</v>
      </c>
    </row>
    <row r="129" spans="1:9" ht="12.75">
      <c r="A129" t="s">
        <v>88</v>
      </c>
      <c r="B129">
        <f>B89*10000/B62</f>
        <v>0.052539323913196774</v>
      </c>
      <c r="C129">
        <f>C89*10000/C62</f>
        <v>0.006479035557033046</v>
      </c>
      <c r="D129">
        <f>D89*10000/D62</f>
        <v>-0.05612529117623055</v>
      </c>
      <c r="E129">
        <f>E89*10000/E62</f>
        <v>0.02133308058462915</v>
      </c>
      <c r="F129">
        <f>F89*10000/F62</f>
        <v>0.13929649675498038</v>
      </c>
      <c r="G129">
        <f>AVERAGE(C129:E129)</f>
        <v>-0.009437725011522785</v>
      </c>
      <c r="H129">
        <f>STDEV(C129:E129)</f>
        <v>0.041109090104360584</v>
      </c>
      <c r="I129">
        <f>(B129*B4+C129*C4+D129*D4+E129*E4+F129*F4)/SUM(B4:F4)</f>
        <v>0.019276020109546835</v>
      </c>
    </row>
    <row r="130" spans="1:9" ht="12.75">
      <c r="A130" t="s">
        <v>89</v>
      </c>
      <c r="B130">
        <f>B90*10000/B62</f>
        <v>0.0015127216765620287</v>
      </c>
      <c r="C130">
        <f>C90*10000/C62</f>
        <v>-0.003719883864864612</v>
      </c>
      <c r="D130">
        <f>D90*10000/D62</f>
        <v>0.009117682617598996</v>
      </c>
      <c r="E130">
        <f>E90*10000/E62</f>
        <v>-0.036523723393668446</v>
      </c>
      <c r="F130">
        <f>F90*10000/F62</f>
        <v>0.4089215165999187</v>
      </c>
      <c r="G130">
        <f>AVERAGE(C130:E130)</f>
        <v>-0.010375308213644687</v>
      </c>
      <c r="H130">
        <f>STDEV(C130:E130)</f>
        <v>0.02353732122859547</v>
      </c>
      <c r="I130">
        <f>(B130*B4+C130*C4+D130*D4+E130*E4+F130*F4)/SUM(B4:F4)</f>
        <v>0.04675183221920388</v>
      </c>
    </row>
    <row r="131" spans="1:9" ht="12.75">
      <c r="A131" t="s">
        <v>90</v>
      </c>
      <c r="B131">
        <f>B91*10000/B62</f>
        <v>0.046333982128032976</v>
      </c>
      <c r="C131">
        <f>C91*10000/C62</f>
        <v>0.012672454975294806</v>
      </c>
      <c r="D131">
        <f>D91*10000/D62</f>
        <v>-0.005166071701605031</v>
      </c>
      <c r="E131">
        <f>E91*10000/E62</f>
        <v>-0.012324475846349124</v>
      </c>
      <c r="F131">
        <f>F91*10000/F62</f>
        <v>0.07415672707237723</v>
      </c>
      <c r="G131">
        <f>AVERAGE(C131:E131)</f>
        <v>-0.0016060308575531165</v>
      </c>
      <c r="H131">
        <f>STDEV(C131:E131)</f>
        <v>0.012873113676729553</v>
      </c>
      <c r="I131">
        <f>(B131*B4+C131*C4+D131*D4+E131*E4+F131*F4)/SUM(B4:F4)</f>
        <v>0.0154101181156514</v>
      </c>
    </row>
    <row r="132" spans="1:9" ht="12.75">
      <c r="A132" t="s">
        <v>91</v>
      </c>
      <c r="B132">
        <f>B92*10000/B62</f>
        <v>-0.03671560332791447</v>
      </c>
      <c r="C132">
        <f>C92*10000/C62</f>
        <v>-0.004331164694651486</v>
      </c>
      <c r="D132">
        <f>D92*10000/D62</f>
        <v>-0.04276696302482997</v>
      </c>
      <c r="E132">
        <f>E92*10000/E62</f>
        <v>-0.04530542943446546</v>
      </c>
      <c r="F132">
        <f>F92*10000/F62</f>
        <v>-0.05425024257824112</v>
      </c>
      <c r="G132">
        <f>AVERAGE(C132:E132)</f>
        <v>-0.030801185717982304</v>
      </c>
      <c r="H132">
        <f>STDEV(C132:E132)</f>
        <v>0.022958821020686006</v>
      </c>
      <c r="I132">
        <f>(B132*B4+C132*C4+D132*D4+E132*E4+F132*F4)/SUM(B4:F4)</f>
        <v>-0.03476551897833208</v>
      </c>
    </row>
    <row r="133" spans="1:9" ht="12.75">
      <c r="A133" t="s">
        <v>92</v>
      </c>
      <c r="B133">
        <f>B93*10000/B62</f>
        <v>0.08711526628925663</v>
      </c>
      <c r="C133">
        <f>C93*10000/C62</f>
        <v>0.07922164808658275</v>
      </c>
      <c r="D133">
        <f>D93*10000/D62</f>
        <v>0.07599080501951858</v>
      </c>
      <c r="E133">
        <f>E93*10000/E62</f>
        <v>0.0809206324583066</v>
      </c>
      <c r="F133">
        <f>F93*10000/F62</f>
        <v>0.06188812931712023</v>
      </c>
      <c r="G133">
        <f>AVERAGE(C133:E133)</f>
        <v>0.07871102852146931</v>
      </c>
      <c r="H133">
        <f>STDEV(C133:E133)</f>
        <v>0.0025042661398629908</v>
      </c>
      <c r="I133">
        <f>(B133*B4+C133*C4+D133*D4+E133*E4+F133*F4)/SUM(B4:F4)</f>
        <v>0.07771753806124647</v>
      </c>
    </row>
    <row r="134" spans="1:9" ht="12.75">
      <c r="A134" t="s">
        <v>93</v>
      </c>
      <c r="B134">
        <f>B94*10000/B62</f>
        <v>-0.010048909191646402</v>
      </c>
      <c r="C134">
        <f>C94*10000/C62</f>
        <v>-0.010632708491742224</v>
      </c>
      <c r="D134">
        <f>D94*10000/D62</f>
        <v>-0.0055113270034655</v>
      </c>
      <c r="E134">
        <f>E94*10000/E62</f>
        <v>-0.0004304230154428286</v>
      </c>
      <c r="F134">
        <f>F94*10000/F62</f>
        <v>-0.0035864862761084302</v>
      </c>
      <c r="G134">
        <f>AVERAGE(C134:E134)</f>
        <v>-0.0055248195035501844</v>
      </c>
      <c r="H134">
        <f>STDEV(C134:E134)</f>
        <v>0.005101156120983389</v>
      </c>
      <c r="I134">
        <f>(B134*B4+C134*C4+D134*D4+E134*E4+F134*F4)/SUM(B4:F4)</f>
        <v>-0.0059295022979107825</v>
      </c>
    </row>
    <row r="135" spans="1:9" ht="12.75">
      <c r="A135" t="s">
        <v>94</v>
      </c>
      <c r="B135">
        <f>B95*10000/B62</f>
        <v>0.006890726723967414</v>
      </c>
      <c r="C135">
        <f>C95*10000/C62</f>
        <v>0.00619064386426881</v>
      </c>
      <c r="D135">
        <f>D95*10000/D62</f>
        <v>0.0011061657813706315</v>
      </c>
      <c r="E135">
        <f>E95*10000/E62</f>
        <v>0.0022431011083283658</v>
      </c>
      <c r="F135">
        <f>F95*10000/F62</f>
        <v>0.012445396261656397</v>
      </c>
      <c r="G135">
        <f>AVERAGE(C135:E135)</f>
        <v>0.0031799702513226023</v>
      </c>
      <c r="H135">
        <f>STDEV(C135:E135)</f>
        <v>0.002668571188330762</v>
      </c>
      <c r="I135">
        <f>(B135*B4+C135*C4+D135*D4+E135*E4+F135*F4)/SUM(B4:F4)</f>
        <v>0.004946386564596215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2006-03-22T07:30:42Z</cp:lastPrinted>
  <dcterms:created xsi:type="dcterms:W3CDTF">2006-03-22T07:30:42Z</dcterms:created>
  <dcterms:modified xsi:type="dcterms:W3CDTF">2006-03-22T08:09:14Z</dcterms:modified>
  <cp:category/>
  <cp:version/>
  <cp:contentType/>
  <cp:contentStatus/>
</cp:coreProperties>
</file>