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<sst xmlns="http://schemas.openxmlformats.org/spreadsheetml/2006/main" count="204" uniqueCount="98">
  <si>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27/03/2006       12:52:07</t>
  </si>
  <si>
    <t>LISSNER</t>
  </si>
  <si>
    <t>HCMQAP815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</si>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</sst>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1582092"/>
        <c:axId val="38694509"/>
      </c:lineChart>
      <c:catAx>
        <c:axId val="415820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94509"/>
        <c:crosses val="autoZero"/>
        <c:auto val="1"/>
        <c:lblOffset val="100"/>
        <c:noMultiLvlLbl val="0"/>
      </c:catAx>
      <c:valAx>
        <c:axId val="3869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8209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-0.002272</v>
      </c>
      <c r="C4" s="12">
        <v>-0.003754</v>
      </c>
      <c r="D4" s="12">
        <v>-0.003752</v>
      </c>
      <c r="E4" s="12">
        <v>-0.003755</v>
      </c>
      <c r="F4" s="24">
        <v>-0.002068</v>
      </c>
      <c r="G4" s="34">
        <v>-0.011699</v>
      </c>
    </row>
    <row r="5" spans="1:7" ht="12.75" thickBot="1">
      <c r="A5" s="44" t="s">
        <v>13</v>
      </c>
      <c r="B5" s="45">
        <v>1.435138</v>
      </c>
      <c r="C5" s="46">
        <v>0.407096</v>
      </c>
      <c r="D5" s="46">
        <v>-0.111616</v>
      </c>
      <c r="E5" s="46">
        <v>-0.179759</v>
      </c>
      <c r="F5" s="47">
        <v>-1.837567</v>
      </c>
      <c r="G5" s="48">
        <v>4.380672</v>
      </c>
    </row>
    <row r="6" spans="1:7" ht="12.75" thickTop="1">
      <c r="A6" s="6" t="s">
        <v>14</v>
      </c>
      <c r="B6" s="39">
        <v>8.815496</v>
      </c>
      <c r="C6" s="40">
        <v>-31.61789</v>
      </c>
      <c r="D6" s="40">
        <v>28.77859</v>
      </c>
      <c r="E6" s="40">
        <v>-41.51833</v>
      </c>
      <c r="F6" s="41">
        <v>70.94291</v>
      </c>
      <c r="G6" s="42">
        <v>0.004488506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0.6371261</v>
      </c>
      <c r="C8" s="13">
        <v>-1.698781</v>
      </c>
      <c r="D8" s="13">
        <v>-2.231077</v>
      </c>
      <c r="E8" s="13">
        <v>-2.101922</v>
      </c>
      <c r="F8" s="25">
        <v>-3.298621</v>
      </c>
      <c r="G8" s="35">
        <v>-1.795679</v>
      </c>
    </row>
    <row r="9" spans="1:7" ht="12">
      <c r="A9" s="20" t="s">
        <v>17</v>
      </c>
      <c r="B9" s="29">
        <v>-0.3239309</v>
      </c>
      <c r="C9" s="13">
        <v>-0.1072506</v>
      </c>
      <c r="D9" s="13">
        <v>-0.2501924</v>
      </c>
      <c r="E9" s="13">
        <v>-0.6756562</v>
      </c>
      <c r="F9" s="25">
        <v>-1.80858</v>
      </c>
      <c r="G9" s="35">
        <v>-0.5355393</v>
      </c>
    </row>
    <row r="10" spans="1:7" ht="12">
      <c r="A10" s="20" t="s">
        <v>18</v>
      </c>
      <c r="B10" s="29">
        <v>0.3211322</v>
      </c>
      <c r="C10" s="13">
        <v>0.8226652</v>
      </c>
      <c r="D10" s="13">
        <v>0.9718347</v>
      </c>
      <c r="E10" s="13">
        <v>1.368641</v>
      </c>
      <c r="F10" s="25">
        <v>1.546987</v>
      </c>
      <c r="G10" s="35">
        <v>1.012983</v>
      </c>
    </row>
    <row r="11" spans="1:7" ht="12">
      <c r="A11" s="21" t="s">
        <v>19</v>
      </c>
      <c r="B11" s="31">
        <v>2.000288</v>
      </c>
      <c r="C11" s="15">
        <v>0.5555572</v>
      </c>
      <c r="D11" s="15">
        <v>0.86316</v>
      </c>
      <c r="E11" s="15">
        <v>0.07199501</v>
      </c>
      <c r="F11" s="27">
        <v>12.3703</v>
      </c>
      <c r="G11" s="37">
        <v>2.289263</v>
      </c>
    </row>
    <row r="12" spans="1:7" ht="12">
      <c r="A12" s="20" t="s">
        <v>20</v>
      </c>
      <c r="B12" s="29">
        <v>-0.3677709</v>
      </c>
      <c r="C12" s="13">
        <v>0.03749896</v>
      </c>
      <c r="D12" s="13">
        <v>0.1540242</v>
      </c>
      <c r="E12" s="13">
        <v>0.3485747</v>
      </c>
      <c r="F12" s="25">
        <v>-0.3686759</v>
      </c>
      <c r="G12" s="35">
        <v>0.02755681</v>
      </c>
    </row>
    <row r="13" spans="1:7" ht="12">
      <c r="A13" s="20" t="s">
        <v>21</v>
      </c>
      <c r="B13" s="29">
        <v>-0.1077235</v>
      </c>
      <c r="C13" s="13">
        <v>-0.1861107</v>
      </c>
      <c r="D13" s="13">
        <v>-0.3192839</v>
      </c>
      <c r="E13" s="13">
        <v>-0.3246893</v>
      </c>
      <c r="F13" s="25">
        <v>-0.02430094</v>
      </c>
      <c r="G13" s="35">
        <v>-0.2186501</v>
      </c>
    </row>
    <row r="14" spans="1:7" ht="12">
      <c r="A14" s="20" t="s">
        <v>22</v>
      </c>
      <c r="B14" s="29">
        <v>-0.05907383</v>
      </c>
      <c r="C14" s="13">
        <v>0.02434932</v>
      </c>
      <c r="D14" s="13">
        <v>-0.04017527</v>
      </c>
      <c r="E14" s="13">
        <v>0.07414544</v>
      </c>
      <c r="F14" s="25">
        <v>0.1406873</v>
      </c>
      <c r="G14" s="35">
        <v>0.02408891</v>
      </c>
    </row>
    <row r="15" spans="1:7" ht="12">
      <c r="A15" s="21" t="s">
        <v>23</v>
      </c>
      <c r="B15" s="31">
        <v>-0.3991166</v>
      </c>
      <c r="C15" s="15">
        <v>-0.2409856</v>
      </c>
      <c r="D15" s="15">
        <v>-0.1509647</v>
      </c>
      <c r="E15" s="15">
        <v>-0.2553955</v>
      </c>
      <c r="F15" s="27">
        <v>-0.474831</v>
      </c>
      <c r="G15" s="37">
        <v>-0.2768242</v>
      </c>
    </row>
    <row r="16" spans="1:7" ht="12">
      <c r="A16" s="20" t="s">
        <v>24</v>
      </c>
      <c r="B16" s="29">
        <v>-0.01040518</v>
      </c>
      <c r="C16" s="13">
        <v>0.01524203</v>
      </c>
      <c r="D16" s="13">
        <v>0.01721675</v>
      </c>
      <c r="E16" s="13">
        <v>0.0352198</v>
      </c>
      <c r="F16" s="25">
        <v>-0.05178817</v>
      </c>
      <c r="G16" s="35">
        <v>0.007906689</v>
      </c>
    </row>
    <row r="17" spans="1:7" ht="12">
      <c r="A17" s="20" t="s">
        <v>25</v>
      </c>
      <c r="B17" s="29">
        <v>-0.04399757</v>
      </c>
      <c r="C17" s="13">
        <v>-0.02688111</v>
      </c>
      <c r="D17" s="13">
        <v>-0.03291133</v>
      </c>
      <c r="E17" s="13">
        <v>-0.02861992</v>
      </c>
      <c r="F17" s="25">
        <v>-0.02729138</v>
      </c>
      <c r="G17" s="35">
        <v>-0.03129815</v>
      </c>
    </row>
    <row r="18" spans="1:7" ht="12">
      <c r="A18" s="20" t="s">
        <v>26</v>
      </c>
      <c r="B18" s="29">
        <v>0.01324106</v>
      </c>
      <c r="C18" s="13">
        <v>0.02010297</v>
      </c>
      <c r="D18" s="13">
        <v>0.005968293</v>
      </c>
      <c r="E18" s="13">
        <v>0.01901983</v>
      </c>
      <c r="F18" s="25">
        <v>-0.009563465</v>
      </c>
      <c r="G18" s="35">
        <v>0.0115042</v>
      </c>
    </row>
    <row r="19" spans="1:7" ht="12">
      <c r="A19" s="21" t="s">
        <v>27</v>
      </c>
      <c r="B19" s="31">
        <v>-0.2109572</v>
      </c>
      <c r="C19" s="15">
        <v>-0.1930671</v>
      </c>
      <c r="D19" s="15">
        <v>-0.1943</v>
      </c>
      <c r="E19" s="15">
        <v>-0.1884721</v>
      </c>
      <c r="F19" s="27">
        <v>-0.145859</v>
      </c>
      <c r="G19" s="37">
        <v>-0.1886062</v>
      </c>
    </row>
    <row r="20" spans="1:7" ht="12.75" thickBot="1">
      <c r="A20" s="44" t="s">
        <v>28</v>
      </c>
      <c r="B20" s="45">
        <v>0.002220522</v>
      </c>
      <c r="C20" s="46">
        <v>0.0002975783</v>
      </c>
      <c r="D20" s="46">
        <v>-0.003490622</v>
      </c>
      <c r="E20" s="46">
        <v>-0.006797844</v>
      </c>
      <c r="F20" s="47">
        <v>-0.006956514</v>
      </c>
      <c r="G20" s="48">
        <v>-0.003002377</v>
      </c>
    </row>
    <row r="21" spans="1:7" ht="12.75" thickTop="1">
      <c r="A21" s="6" t="s">
        <v>29</v>
      </c>
      <c r="B21" s="39">
        <v>-33.04903</v>
      </c>
      <c r="C21" s="40">
        <v>25.10099</v>
      </c>
      <c r="D21" s="40">
        <v>8.205695</v>
      </c>
      <c r="E21" s="40">
        <v>-19.58531</v>
      </c>
      <c r="F21" s="41">
        <v>11.48458</v>
      </c>
      <c r="G21" s="43">
        <v>0.007981568</v>
      </c>
    </row>
    <row r="22" spans="1:7" ht="12">
      <c r="A22" s="20" t="s">
        <v>30</v>
      </c>
      <c r="B22" s="29">
        <v>28.70285</v>
      </c>
      <c r="C22" s="13">
        <v>8.141927</v>
      </c>
      <c r="D22" s="13">
        <v>-2.232329</v>
      </c>
      <c r="E22" s="13">
        <v>-3.595178</v>
      </c>
      <c r="F22" s="25">
        <v>-36.75151</v>
      </c>
      <c r="G22" s="36">
        <v>0</v>
      </c>
    </row>
    <row r="23" spans="1:7" ht="12">
      <c r="A23" s="20" t="s">
        <v>31</v>
      </c>
      <c r="B23" s="29">
        <v>-1.007522</v>
      </c>
      <c r="C23" s="13">
        <v>-1.562474</v>
      </c>
      <c r="D23" s="13">
        <v>-3.135828</v>
      </c>
      <c r="E23" s="13">
        <v>-5.037986</v>
      </c>
      <c r="F23" s="25">
        <v>6.473191</v>
      </c>
      <c r="G23" s="35">
        <v>-1.63181</v>
      </c>
    </row>
    <row r="24" spans="1:7" ht="12">
      <c r="A24" s="20" t="s">
        <v>32</v>
      </c>
      <c r="B24" s="29">
        <v>0.130001</v>
      </c>
      <c r="C24" s="13">
        <v>2.622971</v>
      </c>
      <c r="D24" s="13">
        <v>2.994422</v>
      </c>
      <c r="E24" s="13">
        <v>2.085885</v>
      </c>
      <c r="F24" s="25">
        <v>1.536657</v>
      </c>
      <c r="G24" s="35">
        <v>2.076008</v>
      </c>
    </row>
    <row r="25" spans="1:7" ht="12">
      <c r="A25" s="20" t="s">
        <v>33</v>
      </c>
      <c r="B25" s="29">
        <v>-2.196415</v>
      </c>
      <c r="C25" s="13">
        <v>-0.9207604</v>
      </c>
      <c r="D25" s="13">
        <v>-1.568443</v>
      </c>
      <c r="E25" s="13">
        <v>-1.971099</v>
      </c>
      <c r="F25" s="25">
        <v>-1.273839</v>
      </c>
      <c r="G25" s="35">
        <v>-1.561897</v>
      </c>
    </row>
    <row r="26" spans="1:7" ht="12">
      <c r="A26" s="21" t="s">
        <v>34</v>
      </c>
      <c r="B26" s="31">
        <v>-0.002411777</v>
      </c>
      <c r="C26" s="15">
        <v>-0.06740344</v>
      </c>
      <c r="D26" s="15">
        <v>0.5199965</v>
      </c>
      <c r="E26" s="15">
        <v>0.1017406</v>
      </c>
      <c r="F26" s="27">
        <v>2.14929</v>
      </c>
      <c r="G26" s="37">
        <v>0.4179138</v>
      </c>
    </row>
    <row r="27" spans="1:7" ht="12">
      <c r="A27" s="20" t="s">
        <v>35</v>
      </c>
      <c r="B27" s="29">
        <v>0.1186865</v>
      </c>
      <c r="C27" s="13">
        <v>0.3479426</v>
      </c>
      <c r="D27" s="13">
        <v>0.09606536</v>
      </c>
      <c r="E27" s="13">
        <v>0.0241839</v>
      </c>
      <c r="F27" s="25">
        <v>0.1033491</v>
      </c>
      <c r="G27" s="35">
        <v>0.1436289</v>
      </c>
    </row>
    <row r="28" spans="1:7" ht="12">
      <c r="A28" s="20" t="s">
        <v>36</v>
      </c>
      <c r="B28" s="29">
        <v>0.03119595</v>
      </c>
      <c r="C28" s="13">
        <v>0.2805732</v>
      </c>
      <c r="D28" s="13">
        <v>0.2351406</v>
      </c>
      <c r="E28" s="13">
        <v>0.2812348</v>
      </c>
      <c r="F28" s="25">
        <v>-0.1095579</v>
      </c>
      <c r="G28" s="35">
        <v>0.1817767</v>
      </c>
    </row>
    <row r="29" spans="1:7" ht="12">
      <c r="A29" s="20" t="s">
        <v>37</v>
      </c>
      <c r="B29" s="29">
        <v>-0.071984</v>
      </c>
      <c r="C29" s="13">
        <v>-0.03557962</v>
      </c>
      <c r="D29" s="13">
        <v>0.08165943</v>
      </c>
      <c r="E29" s="13">
        <v>0.003980619</v>
      </c>
      <c r="F29" s="25">
        <v>-0.1618998</v>
      </c>
      <c r="G29" s="35">
        <v>-0.01990025</v>
      </c>
    </row>
    <row r="30" spans="1:7" ht="12">
      <c r="A30" s="21" t="s">
        <v>38</v>
      </c>
      <c r="B30" s="31">
        <v>0.01907958</v>
      </c>
      <c r="C30" s="15">
        <v>0.05679066</v>
      </c>
      <c r="D30" s="15">
        <v>-0.03550754</v>
      </c>
      <c r="E30" s="15">
        <v>-0.006088189</v>
      </c>
      <c r="F30" s="27">
        <v>0.2230402</v>
      </c>
      <c r="G30" s="37">
        <v>0.03597813</v>
      </c>
    </row>
    <row r="31" spans="1:7" ht="12">
      <c r="A31" s="20" t="s">
        <v>39</v>
      </c>
      <c r="B31" s="29">
        <v>0.0005968564</v>
      </c>
      <c r="C31" s="13">
        <v>0.02910652</v>
      </c>
      <c r="D31" s="13">
        <v>0.02973752</v>
      </c>
      <c r="E31" s="13">
        <v>0.02843199</v>
      </c>
      <c r="F31" s="25">
        <v>-0.0141834</v>
      </c>
      <c r="G31" s="35">
        <v>0.01920782</v>
      </c>
    </row>
    <row r="32" spans="1:7" ht="12">
      <c r="A32" s="20" t="s">
        <v>40</v>
      </c>
      <c r="B32" s="29">
        <v>0.01862497</v>
      </c>
      <c r="C32" s="13">
        <v>0.0192359</v>
      </c>
      <c r="D32" s="13">
        <v>0.01967904</v>
      </c>
      <c r="E32" s="13">
        <v>0.02423223</v>
      </c>
      <c r="F32" s="25">
        <v>-0.01598472</v>
      </c>
      <c r="G32" s="35">
        <v>0.01578609</v>
      </c>
    </row>
    <row r="33" spans="1:7" ht="12">
      <c r="A33" s="20" t="s">
        <v>41</v>
      </c>
      <c r="B33" s="29">
        <v>0.09803668</v>
      </c>
      <c r="C33" s="13">
        <v>0.08574752</v>
      </c>
      <c r="D33" s="13">
        <v>0.1048777</v>
      </c>
      <c r="E33" s="13">
        <v>0.09526297</v>
      </c>
      <c r="F33" s="25">
        <v>0.04285058</v>
      </c>
      <c r="G33" s="35">
        <v>0.08874464</v>
      </c>
    </row>
    <row r="34" spans="1:7" ht="12">
      <c r="A34" s="21" t="s">
        <v>42</v>
      </c>
      <c r="B34" s="31">
        <v>0.001866105</v>
      </c>
      <c r="C34" s="15">
        <v>0.006569</v>
      </c>
      <c r="D34" s="15">
        <v>-0.006564112</v>
      </c>
      <c r="E34" s="15">
        <v>0.005127119</v>
      </c>
      <c r="F34" s="27">
        <v>-0.02170228</v>
      </c>
      <c r="G34" s="37">
        <v>-0.00138592</v>
      </c>
    </row>
    <row r="35" spans="1:7" ht="12.75" thickBot="1">
      <c r="A35" s="22" t="s">
        <v>43</v>
      </c>
      <c r="B35" s="32">
        <v>-0.008451924</v>
      </c>
      <c r="C35" s="16">
        <v>-0.007595995</v>
      </c>
      <c r="D35" s="16">
        <v>-0.005145737</v>
      </c>
      <c r="E35" s="16">
        <v>-0.006304034</v>
      </c>
      <c r="F35" s="28">
        <v>0.004438597</v>
      </c>
      <c r="G35" s="38">
        <v>-0.005225726</v>
      </c>
    </row>
    <row r="36" spans="1:7" ht="12">
      <c r="A36" s="4" t="s">
        <v>44</v>
      </c>
      <c r="B36" s="3">
        <v>21.28601</v>
      </c>
      <c r="C36" s="3">
        <v>21.28601</v>
      </c>
      <c r="D36" s="3">
        <v>21.29517</v>
      </c>
      <c r="E36" s="3">
        <v>21.29517</v>
      </c>
      <c r="F36" s="3">
        <v>21.30737</v>
      </c>
      <c r="G36" s="3"/>
    </row>
    <row r="37" spans="1:6" ht="12">
      <c r="A37" s="4" t="s">
        <v>45</v>
      </c>
      <c r="B37" s="2">
        <v>0.3738403</v>
      </c>
      <c r="C37" s="2">
        <v>0.4379273</v>
      </c>
      <c r="D37" s="2">
        <v>0.4623413</v>
      </c>
      <c r="E37" s="2">
        <v>0.4842123</v>
      </c>
      <c r="F37" s="2">
        <v>0.4979452</v>
      </c>
    </row>
    <row r="38" spans="1:7" ht="12">
      <c r="A38" s="4" t="s">
        <v>53</v>
      </c>
      <c r="B38" s="2">
        <v>-1.482496E-05</v>
      </c>
      <c r="C38" s="2">
        <v>5.371563E-05</v>
      </c>
      <c r="D38" s="2">
        <v>-4.892048E-05</v>
      </c>
      <c r="E38" s="2">
        <v>7.056917E-05</v>
      </c>
      <c r="F38" s="2">
        <v>-0.0001205296</v>
      </c>
      <c r="G38" s="2">
        <v>0.000139892</v>
      </c>
    </row>
    <row r="39" spans="1:7" ht="12.75" thickBot="1">
      <c r="A39" s="4" t="s">
        <v>54</v>
      </c>
      <c r="B39" s="2">
        <v>5.62259E-05</v>
      </c>
      <c r="C39" s="2">
        <v>-4.271541E-05</v>
      </c>
      <c r="D39" s="2">
        <v>-1.39606E-05</v>
      </c>
      <c r="E39" s="2">
        <v>3.332039E-05</v>
      </c>
      <c r="F39" s="2">
        <v>-1.996674E-05</v>
      </c>
      <c r="G39" s="2">
        <v>0.0007560992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3.116611</v>
      </c>
      <c r="F40" s="17" t="s">
        <v>48</v>
      </c>
      <c r="G40" s="8">
        <v>55.021982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0.002272</v>
      </c>
      <c r="C4">
        <v>0.003754</v>
      </c>
      <c r="D4">
        <v>0.003752</v>
      </c>
      <c r="E4">
        <v>0.003755</v>
      </c>
      <c r="F4">
        <v>0.002068</v>
      </c>
      <c r="G4">
        <v>0.011699</v>
      </c>
    </row>
    <row r="5" spans="1:7" ht="12.75">
      <c r="A5" t="s">
        <v>13</v>
      </c>
      <c r="B5">
        <v>1.435138</v>
      </c>
      <c r="C5">
        <v>0.407096</v>
      </c>
      <c r="D5">
        <v>-0.111616</v>
      </c>
      <c r="E5">
        <v>-0.179759</v>
      </c>
      <c r="F5">
        <v>-1.837567</v>
      </c>
      <c r="G5">
        <v>4.380672</v>
      </c>
    </row>
    <row r="6" spans="1:7" ht="12.75">
      <c r="A6" t="s">
        <v>14</v>
      </c>
      <c r="B6" s="49">
        <v>8.815496</v>
      </c>
      <c r="C6" s="49">
        <v>-31.61789</v>
      </c>
      <c r="D6" s="49">
        <v>28.77859</v>
      </c>
      <c r="E6" s="49">
        <v>-41.51833</v>
      </c>
      <c r="F6" s="49">
        <v>70.94291</v>
      </c>
      <c r="G6" s="49">
        <v>0.004488506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0.6371261</v>
      </c>
      <c r="C8" s="49">
        <v>-1.698781</v>
      </c>
      <c r="D8" s="49">
        <v>-2.231077</v>
      </c>
      <c r="E8" s="49">
        <v>-2.101922</v>
      </c>
      <c r="F8" s="49">
        <v>-3.298621</v>
      </c>
      <c r="G8" s="49">
        <v>-1.795679</v>
      </c>
    </row>
    <row r="9" spans="1:7" ht="12.75">
      <c r="A9" t="s">
        <v>17</v>
      </c>
      <c r="B9" s="49">
        <v>-0.3239309</v>
      </c>
      <c r="C9" s="49">
        <v>-0.1072506</v>
      </c>
      <c r="D9" s="49">
        <v>-0.2501924</v>
      </c>
      <c r="E9" s="49">
        <v>-0.6756562</v>
      </c>
      <c r="F9" s="49">
        <v>-1.80858</v>
      </c>
      <c r="G9" s="49">
        <v>-0.5355393</v>
      </c>
    </row>
    <row r="10" spans="1:7" ht="12.75">
      <c r="A10" t="s">
        <v>18</v>
      </c>
      <c r="B10" s="49">
        <v>0.3211322</v>
      </c>
      <c r="C10" s="49">
        <v>0.8226652</v>
      </c>
      <c r="D10" s="49">
        <v>0.9718347</v>
      </c>
      <c r="E10" s="49">
        <v>1.368641</v>
      </c>
      <c r="F10" s="49">
        <v>1.546987</v>
      </c>
      <c r="G10" s="49">
        <v>1.012983</v>
      </c>
    </row>
    <row r="11" spans="1:7" ht="12.75">
      <c r="A11" t="s">
        <v>19</v>
      </c>
      <c r="B11" s="49">
        <v>2.000288</v>
      </c>
      <c r="C11" s="49">
        <v>0.5555572</v>
      </c>
      <c r="D11" s="49">
        <v>0.86316</v>
      </c>
      <c r="E11" s="49">
        <v>0.07199501</v>
      </c>
      <c r="F11" s="49">
        <v>12.3703</v>
      </c>
      <c r="G11" s="49">
        <v>2.289263</v>
      </c>
    </row>
    <row r="12" spans="1:7" ht="12.75">
      <c r="A12" t="s">
        <v>20</v>
      </c>
      <c r="B12" s="49">
        <v>-0.3677709</v>
      </c>
      <c r="C12" s="49">
        <v>0.03749896</v>
      </c>
      <c r="D12" s="49">
        <v>0.1540242</v>
      </c>
      <c r="E12" s="49">
        <v>0.3485747</v>
      </c>
      <c r="F12" s="49">
        <v>-0.3686759</v>
      </c>
      <c r="G12" s="49">
        <v>0.02755681</v>
      </c>
    </row>
    <row r="13" spans="1:7" ht="12.75">
      <c r="A13" t="s">
        <v>21</v>
      </c>
      <c r="B13" s="49">
        <v>-0.1077235</v>
      </c>
      <c r="C13" s="49">
        <v>-0.1861107</v>
      </c>
      <c r="D13" s="49">
        <v>-0.3192839</v>
      </c>
      <c r="E13" s="49">
        <v>-0.3246893</v>
      </c>
      <c r="F13" s="49">
        <v>-0.02430094</v>
      </c>
      <c r="G13" s="49">
        <v>-0.2186501</v>
      </c>
    </row>
    <row r="14" spans="1:7" ht="12.75">
      <c r="A14" t="s">
        <v>22</v>
      </c>
      <c r="B14" s="49">
        <v>-0.05907383</v>
      </c>
      <c r="C14" s="49">
        <v>0.02434932</v>
      </c>
      <c r="D14" s="49">
        <v>-0.04017527</v>
      </c>
      <c r="E14" s="49">
        <v>0.07414544</v>
      </c>
      <c r="F14" s="49">
        <v>0.1406873</v>
      </c>
      <c r="G14" s="49">
        <v>0.02408891</v>
      </c>
    </row>
    <row r="15" spans="1:7" ht="12.75">
      <c r="A15" t="s">
        <v>23</v>
      </c>
      <c r="B15" s="49">
        <v>-0.3991166</v>
      </c>
      <c r="C15" s="49">
        <v>-0.2409856</v>
      </c>
      <c r="D15" s="49">
        <v>-0.1509647</v>
      </c>
      <c r="E15" s="49">
        <v>-0.2553955</v>
      </c>
      <c r="F15" s="49">
        <v>-0.474831</v>
      </c>
      <c r="G15" s="49">
        <v>-0.2768242</v>
      </c>
    </row>
    <row r="16" spans="1:7" ht="12.75">
      <c r="A16" t="s">
        <v>24</v>
      </c>
      <c r="B16" s="49">
        <v>-0.01040518</v>
      </c>
      <c r="C16" s="49">
        <v>0.01524203</v>
      </c>
      <c r="D16" s="49">
        <v>0.01721675</v>
      </c>
      <c r="E16" s="49">
        <v>0.0352198</v>
      </c>
      <c r="F16" s="49">
        <v>-0.05178817</v>
      </c>
      <c r="G16" s="49">
        <v>0.007906689</v>
      </c>
    </row>
    <row r="17" spans="1:7" ht="12.75">
      <c r="A17" t="s">
        <v>25</v>
      </c>
      <c r="B17" s="49">
        <v>-0.04399757</v>
      </c>
      <c r="C17" s="49">
        <v>-0.02688111</v>
      </c>
      <c r="D17" s="49">
        <v>-0.03291133</v>
      </c>
      <c r="E17" s="49">
        <v>-0.02861992</v>
      </c>
      <c r="F17" s="49">
        <v>-0.02729138</v>
      </c>
      <c r="G17" s="49">
        <v>-0.03129815</v>
      </c>
    </row>
    <row r="18" spans="1:7" ht="12.75">
      <c r="A18" t="s">
        <v>26</v>
      </c>
      <c r="B18" s="49">
        <v>0.01324106</v>
      </c>
      <c r="C18" s="49">
        <v>0.02010297</v>
      </c>
      <c r="D18" s="49">
        <v>0.005968293</v>
      </c>
      <c r="E18" s="49">
        <v>0.01901983</v>
      </c>
      <c r="F18" s="49">
        <v>-0.009563465</v>
      </c>
      <c r="G18" s="49">
        <v>0.0115042</v>
      </c>
    </row>
    <row r="19" spans="1:7" ht="12.75">
      <c r="A19" t="s">
        <v>27</v>
      </c>
      <c r="B19" s="49">
        <v>-0.2109572</v>
      </c>
      <c r="C19" s="49">
        <v>-0.1930671</v>
      </c>
      <c r="D19" s="49">
        <v>-0.1943</v>
      </c>
      <c r="E19" s="49">
        <v>-0.1884721</v>
      </c>
      <c r="F19" s="49">
        <v>-0.145859</v>
      </c>
      <c r="G19" s="49">
        <v>-0.1886062</v>
      </c>
    </row>
    <row r="20" spans="1:7" ht="12.75">
      <c r="A20" t="s">
        <v>28</v>
      </c>
      <c r="B20" s="49">
        <v>0.002220522</v>
      </c>
      <c r="C20" s="49">
        <v>0.0002975783</v>
      </c>
      <c r="D20" s="49">
        <v>-0.003490622</v>
      </c>
      <c r="E20" s="49">
        <v>-0.006797844</v>
      </c>
      <c r="F20" s="49">
        <v>-0.006956514</v>
      </c>
      <c r="G20" s="49">
        <v>-0.003002377</v>
      </c>
    </row>
    <row r="21" spans="1:7" ht="12.75">
      <c r="A21" t="s">
        <v>29</v>
      </c>
      <c r="B21" s="49">
        <v>-33.04903</v>
      </c>
      <c r="C21" s="49">
        <v>25.10099</v>
      </c>
      <c r="D21" s="49">
        <v>8.205695</v>
      </c>
      <c r="E21" s="49">
        <v>-19.58531</v>
      </c>
      <c r="F21" s="49">
        <v>11.48458</v>
      </c>
      <c r="G21" s="49">
        <v>0.007981568</v>
      </c>
    </row>
    <row r="22" spans="1:7" ht="12.75">
      <c r="A22" t="s">
        <v>30</v>
      </c>
      <c r="B22" s="49">
        <v>28.70285</v>
      </c>
      <c r="C22" s="49">
        <v>8.141927</v>
      </c>
      <c r="D22" s="49">
        <v>-2.232329</v>
      </c>
      <c r="E22" s="49">
        <v>-3.595178</v>
      </c>
      <c r="F22" s="49">
        <v>-36.75151</v>
      </c>
      <c r="G22" s="49">
        <v>0</v>
      </c>
    </row>
    <row r="23" spans="1:7" ht="12.75">
      <c r="A23" t="s">
        <v>31</v>
      </c>
      <c r="B23" s="49">
        <v>-1.007522</v>
      </c>
      <c r="C23" s="49">
        <v>-1.562474</v>
      </c>
      <c r="D23" s="49">
        <v>-3.135828</v>
      </c>
      <c r="E23" s="49">
        <v>-5.037986</v>
      </c>
      <c r="F23" s="49">
        <v>6.473191</v>
      </c>
      <c r="G23" s="49">
        <v>-1.63181</v>
      </c>
    </row>
    <row r="24" spans="1:7" ht="12.75">
      <c r="A24" t="s">
        <v>32</v>
      </c>
      <c r="B24" s="49">
        <v>0.130001</v>
      </c>
      <c r="C24" s="49">
        <v>2.622971</v>
      </c>
      <c r="D24" s="49">
        <v>2.994422</v>
      </c>
      <c r="E24" s="49">
        <v>2.085885</v>
      </c>
      <c r="F24" s="49">
        <v>1.536657</v>
      </c>
      <c r="G24" s="49">
        <v>2.076008</v>
      </c>
    </row>
    <row r="25" spans="1:7" ht="12.75">
      <c r="A25" t="s">
        <v>33</v>
      </c>
      <c r="B25" s="49">
        <v>-2.196415</v>
      </c>
      <c r="C25" s="49">
        <v>-0.9207604</v>
      </c>
      <c r="D25" s="49">
        <v>-1.568443</v>
      </c>
      <c r="E25" s="49">
        <v>-1.971099</v>
      </c>
      <c r="F25" s="49">
        <v>-1.273839</v>
      </c>
      <c r="G25" s="49">
        <v>-1.561897</v>
      </c>
    </row>
    <row r="26" spans="1:7" ht="12.75">
      <c r="A26" t="s">
        <v>34</v>
      </c>
      <c r="B26" s="49">
        <v>-0.002411777</v>
      </c>
      <c r="C26" s="49">
        <v>-0.06740344</v>
      </c>
      <c r="D26" s="49">
        <v>0.5199965</v>
      </c>
      <c r="E26" s="49">
        <v>0.1017406</v>
      </c>
      <c r="F26" s="49">
        <v>2.14929</v>
      </c>
      <c r="G26" s="49">
        <v>0.4179138</v>
      </c>
    </row>
    <row r="27" spans="1:7" ht="12.75">
      <c r="A27" t="s">
        <v>35</v>
      </c>
      <c r="B27" s="49">
        <v>0.1186865</v>
      </c>
      <c r="C27" s="49">
        <v>0.3479426</v>
      </c>
      <c r="D27" s="49">
        <v>0.09606536</v>
      </c>
      <c r="E27" s="49">
        <v>0.0241839</v>
      </c>
      <c r="F27" s="49">
        <v>0.1033491</v>
      </c>
      <c r="G27" s="49">
        <v>0.1436289</v>
      </c>
    </row>
    <row r="28" spans="1:7" ht="12.75">
      <c r="A28" t="s">
        <v>36</v>
      </c>
      <c r="B28" s="49">
        <v>0.03119595</v>
      </c>
      <c r="C28" s="49">
        <v>0.2805732</v>
      </c>
      <c r="D28" s="49">
        <v>0.2351406</v>
      </c>
      <c r="E28" s="49">
        <v>0.2812348</v>
      </c>
      <c r="F28" s="49">
        <v>-0.1095579</v>
      </c>
      <c r="G28" s="49">
        <v>0.1817767</v>
      </c>
    </row>
    <row r="29" spans="1:7" ht="12.75">
      <c r="A29" t="s">
        <v>37</v>
      </c>
      <c r="B29" s="49">
        <v>-0.071984</v>
      </c>
      <c r="C29" s="49">
        <v>-0.03557962</v>
      </c>
      <c r="D29" s="49">
        <v>0.08165943</v>
      </c>
      <c r="E29" s="49">
        <v>0.003980619</v>
      </c>
      <c r="F29" s="49">
        <v>-0.1618998</v>
      </c>
      <c r="G29" s="49">
        <v>-0.01990025</v>
      </c>
    </row>
    <row r="30" spans="1:7" ht="12.75">
      <c r="A30" t="s">
        <v>38</v>
      </c>
      <c r="B30" s="49">
        <v>0.01907958</v>
      </c>
      <c r="C30" s="49">
        <v>0.05679066</v>
      </c>
      <c r="D30" s="49">
        <v>-0.03550754</v>
      </c>
      <c r="E30" s="49">
        <v>-0.006088189</v>
      </c>
      <c r="F30" s="49">
        <v>0.2230402</v>
      </c>
      <c r="G30" s="49">
        <v>0.03597813</v>
      </c>
    </row>
    <row r="31" spans="1:7" ht="12.75">
      <c r="A31" t="s">
        <v>39</v>
      </c>
      <c r="B31" s="49">
        <v>0.0005968564</v>
      </c>
      <c r="C31" s="49">
        <v>0.02910652</v>
      </c>
      <c r="D31" s="49">
        <v>0.02973752</v>
      </c>
      <c r="E31" s="49">
        <v>0.02843199</v>
      </c>
      <c r="F31" s="49">
        <v>-0.0141834</v>
      </c>
      <c r="G31" s="49">
        <v>0.01920782</v>
      </c>
    </row>
    <row r="32" spans="1:7" ht="12.75">
      <c r="A32" t="s">
        <v>40</v>
      </c>
      <c r="B32" s="49">
        <v>0.01862497</v>
      </c>
      <c r="C32" s="49">
        <v>0.0192359</v>
      </c>
      <c r="D32" s="49">
        <v>0.01967904</v>
      </c>
      <c r="E32" s="49">
        <v>0.02423223</v>
      </c>
      <c r="F32" s="49">
        <v>-0.01598472</v>
      </c>
      <c r="G32" s="49">
        <v>0.01578609</v>
      </c>
    </row>
    <row r="33" spans="1:7" ht="12.75">
      <c r="A33" t="s">
        <v>41</v>
      </c>
      <c r="B33" s="49">
        <v>0.09803668</v>
      </c>
      <c r="C33" s="49">
        <v>0.08574752</v>
      </c>
      <c r="D33" s="49">
        <v>0.1048777</v>
      </c>
      <c r="E33" s="49">
        <v>0.09526297</v>
      </c>
      <c r="F33" s="49">
        <v>0.04285058</v>
      </c>
      <c r="G33" s="49">
        <v>0.08874464</v>
      </c>
    </row>
    <row r="34" spans="1:7" ht="12.75">
      <c r="A34" t="s">
        <v>42</v>
      </c>
      <c r="B34" s="49">
        <v>0.001866105</v>
      </c>
      <c r="C34" s="49">
        <v>0.006569</v>
      </c>
      <c r="D34" s="49">
        <v>-0.006564112</v>
      </c>
      <c r="E34" s="49">
        <v>0.005127119</v>
      </c>
      <c r="F34" s="49">
        <v>-0.02170228</v>
      </c>
      <c r="G34" s="49">
        <v>-0.00138592</v>
      </c>
    </row>
    <row r="35" spans="1:7" ht="12.75">
      <c r="A35" t="s">
        <v>43</v>
      </c>
      <c r="B35" s="49">
        <v>-0.008451924</v>
      </c>
      <c r="C35" s="49">
        <v>-0.007595995</v>
      </c>
      <c r="D35" s="49">
        <v>-0.005145737</v>
      </c>
      <c r="E35" s="49">
        <v>-0.006304034</v>
      </c>
      <c r="F35" s="49">
        <v>0.004438597</v>
      </c>
      <c r="G35" s="49">
        <v>-0.005225726</v>
      </c>
    </row>
    <row r="36" spans="1:6" ht="12.75">
      <c r="A36" t="s">
        <v>44</v>
      </c>
      <c r="B36" s="49">
        <v>21.28601</v>
      </c>
      <c r="C36" s="49">
        <v>21.28601</v>
      </c>
      <c r="D36" s="49">
        <v>21.29517</v>
      </c>
      <c r="E36" s="49">
        <v>21.29517</v>
      </c>
      <c r="F36" s="49">
        <v>21.30737</v>
      </c>
    </row>
    <row r="37" spans="1:6" ht="12.75">
      <c r="A37" t="s">
        <v>45</v>
      </c>
      <c r="B37" s="49">
        <v>0.3738403</v>
      </c>
      <c r="C37" s="49">
        <v>0.4379273</v>
      </c>
      <c r="D37" s="49">
        <v>0.4623413</v>
      </c>
      <c r="E37" s="49">
        <v>0.4842123</v>
      </c>
      <c r="F37" s="49">
        <v>0.4979452</v>
      </c>
    </row>
    <row r="38" spans="1:7" ht="12.75">
      <c r="A38" t="s">
        <v>55</v>
      </c>
      <c r="B38" s="49">
        <v>-1.482496E-05</v>
      </c>
      <c r="C38" s="49">
        <v>5.371563E-05</v>
      </c>
      <c r="D38" s="49">
        <v>-4.892048E-05</v>
      </c>
      <c r="E38" s="49">
        <v>7.056917E-05</v>
      </c>
      <c r="F38" s="49">
        <v>-0.0001205296</v>
      </c>
      <c r="G38" s="49">
        <v>0.000139892</v>
      </c>
    </row>
    <row r="39" spans="1:7" ht="12.75">
      <c r="A39" t="s">
        <v>56</v>
      </c>
      <c r="B39" s="49">
        <v>5.62259E-05</v>
      </c>
      <c r="C39" s="49">
        <v>-4.271541E-05</v>
      </c>
      <c r="D39" s="49">
        <v>-1.39606E-05</v>
      </c>
      <c r="E39" s="49">
        <v>3.332039E-05</v>
      </c>
      <c r="F39" s="49">
        <v>-1.996674E-05</v>
      </c>
      <c r="G39" s="49">
        <v>0.0007560992</v>
      </c>
    </row>
    <row r="40" spans="2:7" ht="12.75">
      <c r="B40" t="s">
        <v>46</v>
      </c>
      <c r="C40">
        <v>-0.003754</v>
      </c>
      <c r="D40" t="s">
        <v>47</v>
      </c>
      <c r="E40">
        <v>3.116611</v>
      </c>
      <c r="F40" t="s">
        <v>48</v>
      </c>
      <c r="G40">
        <v>55.021982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-1.4824958834418189E-05</v>
      </c>
      <c r="C50">
        <f>-0.017/(C7*C7+C22*C22)*(C21*C22+C6*C7)</f>
        <v>5.3715634418586746E-05</v>
      </c>
      <c r="D50">
        <f>-0.017/(D7*D7+D22*D22)*(D21*D22+D6*D7)</f>
        <v>-4.8920486534293626E-05</v>
      </c>
      <c r="E50">
        <f>-0.017/(E7*E7+E22*E22)*(E21*E22+E6*E7)</f>
        <v>7.056918172386016E-05</v>
      </c>
      <c r="F50">
        <f>-0.017/(F7*F7+F22*F22)*(F21*F22+F6*F7)</f>
        <v>-0.00012052956617746363</v>
      </c>
      <c r="G50">
        <f>(B50*B$4+C50*C$4+D50*D$4+E50*E$4+F50*F$4)/SUM(B$4:F$4)</f>
        <v>9.528503109221348E-09</v>
      </c>
    </row>
    <row r="51" spans="1:7" ht="12.75">
      <c r="A51" t="s">
        <v>59</v>
      </c>
      <c r="B51">
        <f>-0.017/(B7*B7+B22*B22)*(B21*B7-B6*B22)</f>
        <v>5.6225902856968066E-05</v>
      </c>
      <c r="C51">
        <f>-0.017/(C7*C7+C22*C22)*(C21*C7-C6*C22)</f>
        <v>-4.271541787741948E-05</v>
      </c>
      <c r="D51">
        <f>-0.017/(D7*D7+D22*D22)*(D21*D7-D6*D22)</f>
        <v>-1.3960602162078462E-05</v>
      </c>
      <c r="E51">
        <f>-0.017/(E7*E7+E22*E22)*(E21*E7-E6*E22)</f>
        <v>3.332039787696116E-05</v>
      </c>
      <c r="F51">
        <f>-0.017/(F7*F7+F22*F22)*(F21*F7-F6*F22)</f>
        <v>-1.996675035566667E-05</v>
      </c>
      <c r="G51">
        <f>(B51*B$4+C51*C$4+D51*D$4+E51*E$4+F51*F$4)/SUM(B$4:F$4)</f>
        <v>-7.446653678925494E-08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10000.005553348929</v>
      </c>
      <c r="C62">
        <f>C7+(2/0.017)*(C8*C50-C23*C51)</f>
        <v>9999.981412608355</v>
      </c>
      <c r="D62">
        <f>D7+(2/0.017)*(D8*D50-D23*D51)</f>
        <v>10000.00769027355</v>
      </c>
      <c r="E62">
        <f>E7+(2/0.017)*(E8*E50-E23*E51)</f>
        <v>10000.002298444992</v>
      </c>
      <c r="F62">
        <f>F7+(2/0.017)*(F8*F50-F23*F51)</f>
        <v>10000.061979993743</v>
      </c>
    </row>
    <row r="63" spans="1:6" ht="12.75">
      <c r="A63" t="s">
        <v>67</v>
      </c>
      <c r="B63">
        <f>B8+(3/0.017)*(B9*B50-B24*B51)</f>
        <v>0.6366836597635978</v>
      </c>
      <c r="C63">
        <f>C8+(3/0.017)*(C9*C50-C24*C51)</f>
        <v>-1.6800256585309568</v>
      </c>
      <c r="D63">
        <f>D8+(3/0.017)*(D9*D50-D24*D51)</f>
        <v>-2.2215399173795487</v>
      </c>
      <c r="E63">
        <f>E8+(3/0.017)*(E9*E50-E24*E51)</f>
        <v>-2.1226013570505127</v>
      </c>
      <c r="F63">
        <f>F8+(3/0.017)*(F9*F50-F24*F51)</f>
        <v>-3.2547381630296717</v>
      </c>
    </row>
    <row r="64" spans="1:6" ht="12.75">
      <c r="A64" t="s">
        <v>68</v>
      </c>
      <c r="B64">
        <f>B9+(4/0.017)*(B10*B50-B25*B51)</f>
        <v>-0.29599333652278087</v>
      </c>
      <c r="C64">
        <f>C9+(4/0.017)*(C10*C50-C25*C51)</f>
        <v>-0.10610723108679679</v>
      </c>
      <c r="D64">
        <f>D9+(4/0.017)*(D10*D50-D25*D51)</f>
        <v>-0.26653099649218964</v>
      </c>
      <c r="E64">
        <f>E9+(4/0.017)*(E10*E50-E25*E51)</f>
        <v>-0.6374769815579752</v>
      </c>
      <c r="F64">
        <f>F9+(4/0.017)*(F10*F50-F25*F51)</f>
        <v>-1.8584369640702325</v>
      </c>
    </row>
    <row r="65" spans="1:6" ht="12.75">
      <c r="A65" t="s">
        <v>69</v>
      </c>
      <c r="B65">
        <f>B10+(5/0.017)*(B11*B50-B26*B51)</f>
        <v>0.31245026384774527</v>
      </c>
      <c r="C65">
        <f>C10+(5/0.017)*(C11*C50-C26*C51)</f>
        <v>0.8305954768670112</v>
      </c>
      <c r="D65">
        <f>D10+(5/0.017)*(D11*D50-D26*D51)</f>
        <v>0.9615503638544801</v>
      </c>
      <c r="E65">
        <f>E10+(5/0.017)*(E11*E50-E26*E51)</f>
        <v>1.369138232844606</v>
      </c>
      <c r="F65">
        <f>F10+(5/0.017)*(F11*F50-F26*F51)</f>
        <v>1.1210833071726034</v>
      </c>
    </row>
    <row r="66" spans="1:6" ht="12.75">
      <c r="A66" t="s">
        <v>70</v>
      </c>
      <c r="B66">
        <f>B11+(6/0.017)*(B12*B50-B27*B51)</f>
        <v>1.999857035117728</v>
      </c>
      <c r="C66">
        <f>C11+(6/0.017)*(C12*C50-C27*C51)</f>
        <v>0.5615137155233387</v>
      </c>
      <c r="D66">
        <f>D11+(6/0.017)*(D12*D50-D27*D51)</f>
        <v>0.8609739499307512</v>
      </c>
      <c r="E66">
        <f>E11+(6/0.017)*(E12*E50-E27*E51)</f>
        <v>0.08039247382767885</v>
      </c>
      <c r="F66">
        <f>F11+(6/0.017)*(F12*F50-F27*F51)</f>
        <v>12.38671172657633</v>
      </c>
    </row>
    <row r="67" spans="1:6" ht="12.75">
      <c r="A67" t="s">
        <v>71</v>
      </c>
      <c r="B67">
        <f>B12+(7/0.017)*(B13*B50-B28*B51)</f>
        <v>-0.3678355569416835</v>
      </c>
      <c r="C67">
        <f>C12+(7/0.017)*(C13*C50-C28*C51)</f>
        <v>0.03831744412496015</v>
      </c>
      <c r="D67">
        <f>D12+(7/0.017)*(D13*D50-D28*D51)</f>
        <v>0.1618074703938373</v>
      </c>
      <c r="E67">
        <f>E12+(7/0.017)*(E13*E50-E28*E51)</f>
        <v>0.33528132379185976</v>
      </c>
      <c r="F67">
        <f>F12+(7/0.017)*(F13*F50-F28*F51)</f>
        <v>-0.36837059025765917</v>
      </c>
    </row>
    <row r="68" spans="1:6" ht="12.75">
      <c r="A68" t="s">
        <v>72</v>
      </c>
      <c r="B68">
        <f>B13+(8/0.017)*(B14*B50-B29*B51)</f>
        <v>-0.10540673176978946</v>
      </c>
      <c r="C68">
        <f>C13+(8/0.017)*(C14*C50-C29*C51)</f>
        <v>-0.18621039843047463</v>
      </c>
      <c r="D68">
        <f>D13+(8/0.017)*(D14*D50-D29*D51)</f>
        <v>-0.31782253126114884</v>
      </c>
      <c r="E68">
        <f>E13+(8/0.017)*(E14*E50-E29*E51)</f>
        <v>-0.32228941895506874</v>
      </c>
      <c r="F68">
        <f>F13+(8/0.017)*(F14*F50-F29*F51)</f>
        <v>-0.0338019245293699</v>
      </c>
    </row>
    <row r="69" spans="1:6" ht="12.75">
      <c r="A69" t="s">
        <v>73</v>
      </c>
      <c r="B69">
        <f>B14+(9/0.017)*(B15*B50-B30*B51)</f>
        <v>-0.0565092955893229</v>
      </c>
      <c r="C69">
        <f>C14+(9/0.017)*(C15*C50-C30*C51)</f>
        <v>0.01878051302665977</v>
      </c>
      <c r="D69">
        <f>D14+(9/0.017)*(D15*D50-D30*D51)</f>
        <v>-0.03652785591739492</v>
      </c>
      <c r="E69">
        <f>E14+(9/0.017)*(E15*E50-E30*E51)</f>
        <v>0.06471122146234508</v>
      </c>
      <c r="F69">
        <f>F14+(9/0.017)*(F15*F50-F30*F51)</f>
        <v>0.17334383305132955</v>
      </c>
    </row>
    <row r="70" spans="1:6" ht="12.75">
      <c r="A70" t="s">
        <v>74</v>
      </c>
      <c r="B70">
        <f>B15+(10/0.017)*(B16*B50-B31*B51)</f>
        <v>-0.39904560142635365</v>
      </c>
      <c r="C70">
        <f>C15+(10/0.017)*(C16*C50-C31*C51)</f>
        <v>-0.23977263971997964</v>
      </c>
      <c r="D70">
        <f>D15+(10/0.017)*(D16*D50-D31*D51)</f>
        <v>-0.1512159341767838</v>
      </c>
      <c r="E70">
        <f>E15+(10/0.017)*(E16*E50-E31*E51)</f>
        <v>-0.25449075456044457</v>
      </c>
      <c r="F70">
        <f>F15+(10/0.017)*(F16*F50-F31*F51)</f>
        <v>-0.47132581808457047</v>
      </c>
    </row>
    <row r="71" spans="1:6" ht="12.75">
      <c r="A71" t="s">
        <v>75</v>
      </c>
      <c r="B71">
        <f>B16+(11/0.017)*(B17*B50-B32*B51)</f>
        <v>-0.010660731734621448</v>
      </c>
      <c r="C71">
        <f>C16+(11/0.017)*(C17*C50-C32*C51)</f>
        <v>0.014839387054202754</v>
      </c>
      <c r="D71">
        <f>D16+(11/0.017)*(D17*D50-D32*D51)</f>
        <v>0.018436306751122677</v>
      </c>
      <c r="E71">
        <f>E16+(11/0.017)*(E17*E50-E32*E51)</f>
        <v>0.03339049231265105</v>
      </c>
      <c r="F71">
        <f>F16+(11/0.017)*(F17*F50-F32*F51)</f>
        <v>-0.04986624011421001</v>
      </c>
    </row>
    <row r="72" spans="1:6" ht="12.75">
      <c r="A72" t="s">
        <v>76</v>
      </c>
      <c r="B72">
        <f>B17+(12/0.017)*(B18*B50-B33*B51)</f>
        <v>-0.04802709871684028</v>
      </c>
      <c r="C72">
        <f>C17+(12/0.017)*(C18*C50-C33*C51)</f>
        <v>-0.0235334029863528</v>
      </c>
      <c r="D72">
        <f>D17+(12/0.017)*(D18*D50-D33*D51)</f>
        <v>-0.03208390596609323</v>
      </c>
      <c r="E72">
        <f>E17+(12/0.017)*(E18*E50-E33*E51)</f>
        <v>-0.029913086746151122</v>
      </c>
      <c r="F72">
        <f>F17+(12/0.017)*(F18*F50-F33*F51)</f>
        <v>-0.025873779679252557</v>
      </c>
    </row>
    <row r="73" spans="1:6" ht="12.75">
      <c r="A73" t="s">
        <v>77</v>
      </c>
      <c r="B73">
        <f>B18+(13/0.017)*(B19*B50-B34*B51)</f>
        <v>0.015552389927991288</v>
      </c>
      <c r="C73">
        <f>C18+(13/0.017)*(C19*C50-C34*C51)</f>
        <v>0.01238699268449062</v>
      </c>
      <c r="D73">
        <f>D18+(13/0.017)*(D19*D50-D34*D51)</f>
        <v>0.013166937147449473</v>
      </c>
      <c r="E73">
        <f>E18+(13/0.017)*(E19*E50-E34*E51)</f>
        <v>0.008718355073078771</v>
      </c>
      <c r="F73">
        <f>F18+(13/0.017)*(F19*F50-F34*F51)</f>
        <v>0.003548945224718148</v>
      </c>
    </row>
    <row r="74" spans="1:6" ht="12.75">
      <c r="A74" t="s">
        <v>78</v>
      </c>
      <c r="B74">
        <f>B19+(14/0.017)*(B20*B50-B35*B51)</f>
        <v>-0.21059295466191025</v>
      </c>
      <c r="C74">
        <f>C19+(14/0.017)*(C20*C50-C35*C51)</f>
        <v>-0.19332114358283795</v>
      </c>
      <c r="D74">
        <f>D19+(14/0.017)*(D20*D50-D35*D51)</f>
        <v>-0.19421853207338619</v>
      </c>
      <c r="E74">
        <f>E19+(14/0.017)*(E20*E50-E35*E51)</f>
        <v>-0.18869417736143482</v>
      </c>
      <c r="F74">
        <f>F19+(14/0.017)*(F20*F50-F35*F51)</f>
        <v>-0.1450955141400834</v>
      </c>
    </row>
    <row r="75" spans="1:6" ht="12.75">
      <c r="A75" t="s">
        <v>79</v>
      </c>
      <c r="B75" s="49">
        <f>B20</f>
        <v>0.002220522</v>
      </c>
      <c r="C75" s="49">
        <f>C20</f>
        <v>0.0002975783</v>
      </c>
      <c r="D75" s="49">
        <f>D20</f>
        <v>-0.003490622</v>
      </c>
      <c r="E75" s="49">
        <f>E20</f>
        <v>-0.006797844</v>
      </c>
      <c r="F75" s="49">
        <f>F20</f>
        <v>-0.006956514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28.70882170145659</v>
      </c>
      <c r="C82">
        <f>C22+(2/0.017)*(C8*C51+C23*C50)</f>
        <v>8.140589924485257</v>
      </c>
      <c r="D82">
        <f>D22+(2/0.017)*(D8*D51+D23*D50)</f>
        <v>-2.2106168341367267</v>
      </c>
      <c r="E82">
        <f>E22+(2/0.017)*(E8*E51+E23*E50)</f>
        <v>-3.645244285517953</v>
      </c>
      <c r="F82">
        <f>F22+(2/0.017)*(F8*F51+F23*F50)</f>
        <v>-36.83555096011634</v>
      </c>
    </row>
    <row r="83" spans="1:6" ht="12.75">
      <c r="A83" t="s">
        <v>82</v>
      </c>
      <c r="B83">
        <f>B23+(3/0.017)*(B9*B51+B24*B50)</f>
        <v>-1.011076217668683</v>
      </c>
      <c r="C83">
        <f>C23+(3/0.017)*(C9*C51+C24*C50)</f>
        <v>-1.5368017990253249</v>
      </c>
      <c r="D83">
        <f>D23+(3/0.017)*(D9*D51+D24*D50)</f>
        <v>-3.1610625431591677</v>
      </c>
      <c r="E83">
        <f>E23+(3/0.017)*(E9*E51+E24*E50)</f>
        <v>-5.015982576904464</v>
      </c>
      <c r="F83">
        <f>F23+(3/0.017)*(F9*F51+F24*F50)</f>
        <v>6.446879034785534</v>
      </c>
    </row>
    <row r="84" spans="1:6" ht="12.75">
      <c r="A84" t="s">
        <v>83</v>
      </c>
      <c r="B84">
        <f>B24+(4/0.017)*(B10*B51+B25*B50)</f>
        <v>0.14191104937405719</v>
      </c>
      <c r="C84">
        <f>C24+(4/0.017)*(C10*C51+C25*C50)</f>
        <v>2.603065184276536</v>
      </c>
      <c r="D84">
        <f>D24+(4/0.017)*(D10*D51+D25*D50)</f>
        <v>3.0092835522464245</v>
      </c>
      <c r="E84">
        <f>E24+(4/0.017)*(E10*E51+E25*E50)</f>
        <v>2.063886133916236</v>
      </c>
      <c r="F84">
        <f>F24+(4/0.017)*(F10*F51+F25*F50)</f>
        <v>1.5655151079570522</v>
      </c>
    </row>
    <row r="85" spans="1:6" ht="12.75">
      <c r="A85" t="s">
        <v>84</v>
      </c>
      <c r="B85">
        <f>B25+(5/0.017)*(B11*B51+B26*B50)</f>
        <v>-2.163325660803323</v>
      </c>
      <c r="C85">
        <f>C25+(5/0.017)*(C11*C51+C26*C50)</f>
        <v>-0.9288049519101189</v>
      </c>
      <c r="D85">
        <f>D25+(5/0.017)*(D11*D51+D26*D50)</f>
        <v>-1.57946909268775</v>
      </c>
      <c r="E85">
        <f>E25+(5/0.017)*(E11*E51+E26*E50)</f>
        <v>-1.968281749038691</v>
      </c>
      <c r="F85">
        <f>F25+(5/0.017)*(F11*F51+F26*F50)</f>
        <v>-1.4226765538865482</v>
      </c>
    </row>
    <row r="86" spans="1:6" ht="12.75">
      <c r="A86" t="s">
        <v>85</v>
      </c>
      <c r="B86">
        <f>B26+(6/0.017)*(B12*B51+B27*B50)</f>
        <v>-0.010330991131901491</v>
      </c>
      <c r="C86">
        <f>C26+(6/0.017)*(C12*C51+C27*C50)</f>
        <v>-0.06137231985157038</v>
      </c>
      <c r="D86">
        <f>D26+(6/0.017)*(D12*D51+D27*D50)</f>
        <v>0.5175789112718266</v>
      </c>
      <c r="E86">
        <f>E26+(6/0.017)*(E12*E51+E27*E50)</f>
        <v>0.1064422302568473</v>
      </c>
      <c r="F86">
        <f>F26+(6/0.017)*(F12*F51+F27*F50)</f>
        <v>2.1474916367539834</v>
      </c>
    </row>
    <row r="87" spans="1:6" ht="12.75">
      <c r="A87" t="s">
        <v>86</v>
      </c>
      <c r="B87">
        <f>B27+(7/0.017)*(B13*B51+B28*B50)</f>
        <v>0.11600207011489752</v>
      </c>
      <c r="C87">
        <f>C27+(7/0.017)*(C13*C51+C28*C50)</f>
        <v>0.3574218203720991</v>
      </c>
      <c r="D87">
        <f>D27+(7/0.017)*(D13*D51+D28*D50)</f>
        <v>0.09316414944946105</v>
      </c>
      <c r="E87">
        <f>E27+(7/0.017)*(E13*E51+E28*E50)</f>
        <v>0.02790120184242178</v>
      </c>
      <c r="F87">
        <f>F27+(7/0.017)*(F13*F51+F28*F50)</f>
        <v>0.10898623168970081</v>
      </c>
    </row>
    <row r="88" spans="1:6" ht="12.75">
      <c r="A88" t="s">
        <v>87</v>
      </c>
      <c r="B88">
        <f>B28+(8/0.017)*(B14*B51+B29*B50)</f>
        <v>0.03013509372224363</v>
      </c>
      <c r="C88">
        <f>C28+(8/0.017)*(C14*C51+C29*C50)</f>
        <v>0.27918436553435144</v>
      </c>
      <c r="D88">
        <f>D28+(8/0.017)*(D14*D51+D29*D50)</f>
        <v>0.23352462443082872</v>
      </c>
      <c r="E88">
        <f>E28+(8/0.017)*(E14*E51+E29*E50)</f>
        <v>0.28252960686453965</v>
      </c>
      <c r="F88">
        <f>F28+(8/0.017)*(F14*F51+F29*F50)</f>
        <v>-0.1016968908419269</v>
      </c>
    </row>
    <row r="89" spans="1:6" ht="12.75">
      <c r="A89" t="s">
        <v>88</v>
      </c>
      <c r="B89">
        <f>B29+(9/0.017)*(B15*B51+B30*B50)</f>
        <v>-0.08401411214791367</v>
      </c>
      <c r="C89">
        <f>C29+(9/0.017)*(C15*C51+C30*C50)</f>
        <v>-0.02851496573902834</v>
      </c>
      <c r="D89">
        <f>D29+(9/0.017)*(D15*D51+D30*D50)</f>
        <v>0.08369480872040476</v>
      </c>
      <c r="E89">
        <f>E29+(9/0.017)*(E15*E51+E30*E50)</f>
        <v>-0.0007520671015918091</v>
      </c>
      <c r="F89">
        <f>F29+(9/0.017)*(F15*F51+F30*F50)</f>
        <v>-0.17111267991600168</v>
      </c>
    </row>
    <row r="90" spans="1:6" ht="12.75">
      <c r="A90" t="s">
        <v>89</v>
      </c>
      <c r="B90">
        <f>B30+(10/0.017)*(B16*B51+B31*B50)</f>
        <v>0.018730233522676866</v>
      </c>
      <c r="C90">
        <f>C30+(10/0.017)*(C16*C51+C31*C50)</f>
        <v>0.05732736912162772</v>
      </c>
      <c r="D90">
        <f>D30+(10/0.017)*(D16*D51+D31*D50)</f>
        <v>-0.03650467537882191</v>
      </c>
      <c r="E90">
        <f>E30+(10/0.017)*(E16*E51+E31*E50)</f>
        <v>-0.00421762428339531</v>
      </c>
      <c r="F90">
        <f>F30+(10/0.017)*(F16*F51+F31*F50)</f>
        <v>0.22465405912393427</v>
      </c>
    </row>
    <row r="91" spans="1:6" ht="12.75">
      <c r="A91" t="s">
        <v>90</v>
      </c>
      <c r="B91">
        <f>B31+(11/0.017)*(B17*B51+B32*B50)</f>
        <v>-0.0011825019890208343</v>
      </c>
      <c r="C91">
        <f>C31+(11/0.017)*(C17*C51+C32*C50)</f>
        <v>0.030518082976852063</v>
      </c>
      <c r="D91">
        <f>D31+(11/0.017)*(D17*D51+D32*D50)</f>
        <v>0.02941189008868809</v>
      </c>
      <c r="E91">
        <f>E31+(11/0.017)*(E17*E51+E32*E50)</f>
        <v>0.02892143921936549</v>
      </c>
      <c r="F91">
        <f>F31+(11/0.017)*(F17*F51+F32*F50)</f>
        <v>-0.01258416076927715</v>
      </c>
    </row>
    <row r="92" spans="1:6" ht="12.75">
      <c r="A92" t="s">
        <v>91</v>
      </c>
      <c r="B92">
        <f>B32+(12/0.017)*(B18*B51+B33*B50)</f>
        <v>0.018124570570367243</v>
      </c>
      <c r="C92">
        <f>C32+(12/0.017)*(C18*C51+C33*C50)</f>
        <v>0.02188103576881875</v>
      </c>
      <c r="D92">
        <f>D32+(12/0.017)*(D18*D51+D33*D50)</f>
        <v>0.015998577123700654</v>
      </c>
      <c r="E92">
        <f>E32+(12/0.017)*(E18*E51+E33*E50)</f>
        <v>0.029424967513861273</v>
      </c>
      <c r="F92">
        <f>F32+(12/0.017)*(F18*F51+F33*F50)</f>
        <v>-0.019495645058585327</v>
      </c>
    </row>
    <row r="93" spans="1:6" ht="12.75">
      <c r="A93" t="s">
        <v>92</v>
      </c>
      <c r="B93">
        <f>B33+(13/0.017)*(B19*B51+B34*B50)</f>
        <v>0.08894514990989483</v>
      </c>
      <c r="C93">
        <f>C33+(13/0.017)*(C19*C51+C34*C50)</f>
        <v>0.09232383753799435</v>
      </c>
      <c r="D93">
        <f>D33+(13/0.017)*(D19*D51+D34*D50)</f>
        <v>0.10719756112860981</v>
      </c>
      <c r="E93">
        <f>E33+(13/0.017)*(E19*E51+E34*E50)</f>
        <v>0.09073732682425988</v>
      </c>
      <c r="F93">
        <f>F33+(13/0.017)*(F19*F51+F34*F50)</f>
        <v>0.04707794801392102</v>
      </c>
    </row>
    <row r="94" spans="1:6" ht="12.75">
      <c r="A94" t="s">
        <v>93</v>
      </c>
      <c r="B94">
        <f>B34+(14/0.017)*(B20*B51+B35*B50)</f>
        <v>0.0020721111126409107</v>
      </c>
      <c r="C94">
        <f>C34+(14/0.017)*(C20*C51+C35*C50)</f>
        <v>0.006222512458434335</v>
      </c>
      <c r="D94">
        <f>D34+(14/0.017)*(D20*D51+D35*D50)</f>
        <v>-0.006316671764870117</v>
      </c>
      <c r="E94">
        <f>E34+(14/0.017)*(E20*E51+E35*E50)</f>
        <v>0.004574219974814784</v>
      </c>
      <c r="F94">
        <f>F34+(14/0.017)*(F20*F51+F35*F50)</f>
        <v>-0.022028466158498853</v>
      </c>
    </row>
    <row r="95" spans="1:6" ht="12.75">
      <c r="A95" t="s">
        <v>94</v>
      </c>
      <c r="B95" s="49">
        <f>B35</f>
        <v>-0.008451924</v>
      </c>
      <c r="C95" s="49">
        <f>C35</f>
        <v>-0.007595995</v>
      </c>
      <c r="D95" s="49">
        <f>D35</f>
        <v>-0.005145737</v>
      </c>
      <c r="E95" s="49">
        <f>E35</f>
        <v>-0.006304034</v>
      </c>
      <c r="F95" s="49">
        <f>F35</f>
        <v>0.004438597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0.6366833061911421</v>
      </c>
      <c r="C103">
        <f>C63*10000/C62</f>
        <v>-1.6800287812662502</v>
      </c>
      <c r="D103">
        <f>D63*10000/D62</f>
        <v>-2.2215382089558955</v>
      </c>
      <c r="E103">
        <f>E63*10000/E62</f>
        <v>-2.122600869182379</v>
      </c>
      <c r="F103">
        <f>F63*10000/F62</f>
        <v>-3.2547179902896044</v>
      </c>
      <c r="G103">
        <f>AVERAGE(C103:E103)</f>
        <v>-2.0080559531348414</v>
      </c>
      <c r="H103">
        <f>STDEV(C103:E103)</f>
        <v>0.2883548480838237</v>
      </c>
      <c r="I103">
        <f>(B103*B4+C103*C4+D103*D4+E103*E4+F103*F4)/SUM(B4:F4)</f>
        <v>-1.7881301199223434</v>
      </c>
      <c r="K103">
        <f>(LN(H103)+LN(H123))/2-LN(K114*K115^3)</f>
        <v>-4.223141988845357</v>
      </c>
    </row>
    <row r="104" spans="1:11" ht="12.75">
      <c r="A104" t="s">
        <v>68</v>
      </c>
      <c r="B104">
        <f>B64*10000/B62</f>
        <v>-0.29599317214744436</v>
      </c>
      <c r="C104">
        <f>C64*10000/C62</f>
        <v>-0.10610742831282943</v>
      </c>
      <c r="D104">
        <f>D64*10000/D62</f>
        <v>-0.26653079152272</v>
      </c>
      <c r="E104">
        <f>E64*10000/E62</f>
        <v>-0.6374768350374312</v>
      </c>
      <c r="F104">
        <f>F64*10000/F62</f>
        <v>-1.8584254455504836</v>
      </c>
      <c r="G104">
        <f>AVERAGE(C104:E104)</f>
        <v>-0.3367050182909936</v>
      </c>
      <c r="H104">
        <f>STDEV(C104:E104)</f>
        <v>0.27254665321300064</v>
      </c>
      <c r="I104">
        <f>(B104*B4+C104*C4+D104*D4+E104*E4+F104*F4)/SUM(B4:F4)</f>
        <v>-0.5325169309507439</v>
      </c>
      <c r="K104">
        <f>(LN(H104)+LN(H124))/2-LN(K114*K115^4)</f>
        <v>-4.3102167241817435</v>
      </c>
    </row>
    <row r="105" spans="1:11" ht="12.75">
      <c r="A105" t="s">
        <v>69</v>
      </c>
      <c r="B105">
        <f>B65*10000/B62</f>
        <v>0.31245009033330784</v>
      </c>
      <c r="C105">
        <f>C65*10000/C62</f>
        <v>0.8305970207302236</v>
      </c>
      <c r="D105">
        <f>D65*10000/D62</f>
        <v>0.9615496243965158</v>
      </c>
      <c r="E105">
        <f>E65*10000/E62</f>
        <v>1.3691379181557868</v>
      </c>
      <c r="F105">
        <f>F65*10000/F62</f>
        <v>1.1210763587420334</v>
      </c>
      <c r="G105">
        <f>AVERAGE(C105:E105)</f>
        <v>1.0537615210941753</v>
      </c>
      <c r="H105">
        <f>STDEV(C105:E105)</f>
        <v>0.2808626888168266</v>
      </c>
      <c r="I105">
        <f>(B105*B4+C105*C4+D105*D4+E105*E4+F105*F4)/SUM(B4:F4)</f>
        <v>0.9547580798889664</v>
      </c>
      <c r="K105">
        <f>(LN(H105)+LN(H125))/2-LN(K114*K115^5)</f>
        <v>-3.6528525636911153</v>
      </c>
    </row>
    <row r="106" spans="1:11" ht="12.75">
      <c r="A106" t="s">
        <v>70</v>
      </c>
      <c r="B106">
        <f>B66*10000/B62</f>
        <v>1.9998559245279526</v>
      </c>
      <c r="C106">
        <f>C66*10000/C62</f>
        <v>0.5615147592328132</v>
      </c>
      <c r="D106">
        <f>D66*10000/D62</f>
        <v>0.8609732878187409</v>
      </c>
      <c r="E106">
        <f>E66*10000/E62</f>
        <v>0.08039245534991521</v>
      </c>
      <c r="F106">
        <f>F66*10000/F62</f>
        <v>12.386634954220634</v>
      </c>
      <c r="G106">
        <f>AVERAGE(C106:E106)</f>
        <v>0.5009601674671564</v>
      </c>
      <c r="H106">
        <f>STDEV(C106:E106)</f>
        <v>0.39379785797076194</v>
      </c>
      <c r="I106">
        <f>(B106*B4+C106*C4+D106*D4+E106*E4+F106*F4)/SUM(B4:F4)</f>
        <v>2.294686596868829</v>
      </c>
      <c r="K106">
        <f>(LN(H106)+LN(H126))/2-LN(K114*K115^6)</f>
        <v>-3.176110477473699</v>
      </c>
    </row>
    <row r="107" spans="1:11" ht="12.75">
      <c r="A107" t="s">
        <v>71</v>
      </c>
      <c r="B107">
        <f>B67*10000/B62</f>
        <v>-0.3678353526698774</v>
      </c>
      <c r="C107">
        <f>C67*10000/C62</f>
        <v>0.03831751534722661</v>
      </c>
      <c r="D107">
        <f>D67*10000/D62</f>
        <v>0.161807345959562</v>
      </c>
      <c r="E107">
        <f>E67*10000/E62</f>
        <v>0.33528124672930953</v>
      </c>
      <c r="F107">
        <f>F67*10000/F62</f>
        <v>-0.3683683071111222</v>
      </c>
      <c r="G107">
        <f>AVERAGE(C107:E107)</f>
        <v>0.17846870267869938</v>
      </c>
      <c r="H107">
        <f>STDEV(C107:E107)</f>
        <v>0.14918131600466675</v>
      </c>
      <c r="I107">
        <f>(B107*B4+C107*C4+D107*D4+E107*E4+F107*F4)/SUM(B4:F4)</f>
        <v>0.02643539617656307</v>
      </c>
      <c r="K107">
        <f>(LN(H107)+LN(H127))/2-LN(K114*K115^7)</f>
        <v>-3.3375455946216075</v>
      </c>
    </row>
    <row r="108" spans="1:9" ht="12.75">
      <c r="A108" t="s">
        <v>72</v>
      </c>
      <c r="B108">
        <f>B68*10000/B62</f>
        <v>-0.10540667323378587</v>
      </c>
      <c r="C108">
        <f>C68*10000/C62</f>
        <v>-0.1862107445476784</v>
      </c>
      <c r="D108">
        <f>D68*10000/D62</f>
        <v>-0.31782228684711616</v>
      </c>
      <c r="E108">
        <f>E68*10000/E62</f>
        <v>-0.3222893448786357</v>
      </c>
      <c r="F108">
        <f>F68*10000/F62</f>
        <v>-0.03380171502636131</v>
      </c>
      <c r="G108">
        <f>AVERAGE(C108:E108)</f>
        <v>-0.2754407920911434</v>
      </c>
      <c r="H108">
        <f>STDEV(C108:E108)</f>
        <v>0.07730775957380352</v>
      </c>
      <c r="I108">
        <f>(B108*B4+C108*C4+D108*D4+E108*E4+F108*F4)/SUM(B4:F4)</f>
        <v>-0.21864539154947235</v>
      </c>
    </row>
    <row r="109" spans="1:9" ht="12.75">
      <c r="A109" t="s">
        <v>73</v>
      </c>
      <c r="B109">
        <f>B69*10000/B62</f>
        <v>-0.05650926420775671</v>
      </c>
      <c r="C109">
        <f>C69*10000/C62</f>
        <v>0.018780547934799746</v>
      </c>
      <c r="D109">
        <f>D69*10000/D62</f>
        <v>-0.0365278278264961</v>
      </c>
      <c r="E109">
        <f>E69*10000/E62</f>
        <v>0.06471120658883021</v>
      </c>
      <c r="F109">
        <f>F69*10000/F62</f>
        <v>0.17334275867301976</v>
      </c>
      <c r="G109">
        <f>AVERAGE(C109:E109)</f>
        <v>0.015654642232377954</v>
      </c>
      <c r="H109">
        <f>STDEV(C109:E109)</f>
        <v>0.05069185326245462</v>
      </c>
      <c r="I109">
        <f>(B109*B4+C109*C4+D109*D4+E109*E4+F109*F4)/SUM(B4:F4)</f>
        <v>0.026057568382735975</v>
      </c>
    </row>
    <row r="110" spans="1:11" ht="12.75">
      <c r="A110" t="s">
        <v>74</v>
      </c>
      <c r="B110">
        <f>B70*10000/B62</f>
        <v>-0.3990453798225304</v>
      </c>
      <c r="C110">
        <f>C70*10000/C62</f>
        <v>-0.23977308539560405</v>
      </c>
      <c r="D110">
        <f>D70*10000/D62</f>
        <v>-0.15121581788768332</v>
      </c>
      <c r="E110">
        <f>E70*10000/E62</f>
        <v>-0.25449069606715796</v>
      </c>
      <c r="F110">
        <f>F70*10000/F62</f>
        <v>-0.47132289682555084</v>
      </c>
      <c r="G110">
        <f>AVERAGE(C110:E110)</f>
        <v>-0.21515986645014848</v>
      </c>
      <c r="H110">
        <f>STDEV(C110:E110)</f>
        <v>0.055863968941429636</v>
      </c>
      <c r="I110">
        <f>(B110*B4+C110*C4+D110*D4+E110*E4+F110*F4)/SUM(B4:F4)</f>
        <v>-0.27590598862982446</v>
      </c>
      <c r="K110">
        <f>EXP(AVERAGE(K103:K107))</f>
        <v>0.02375473334165761</v>
      </c>
    </row>
    <row r="111" spans="1:9" ht="12.75">
      <c r="A111" t="s">
        <v>75</v>
      </c>
      <c r="B111">
        <f>B71*10000/B62</f>
        <v>-0.010660725814348421</v>
      </c>
      <c r="C111">
        <f>C71*10000/C62</f>
        <v>0.014839414636803919</v>
      </c>
      <c r="D111">
        <f>D71*10000/D62</f>
        <v>0.018436292573109362</v>
      </c>
      <c r="E111">
        <f>E71*10000/E62</f>
        <v>0.033390484638031834</v>
      </c>
      <c r="F111">
        <f>F71*10000/F62</f>
        <v>-0.04986593104520059</v>
      </c>
      <c r="G111">
        <f>AVERAGE(C111:E111)</f>
        <v>0.02222206394931504</v>
      </c>
      <c r="H111">
        <f>STDEV(C111:E111)</f>
        <v>0.009837916356235618</v>
      </c>
      <c r="I111">
        <f>(B111*B4+C111*C4+D111*D4+E111*E4+F111*F4)/SUM(B4:F4)</f>
        <v>0.007878821078456723</v>
      </c>
    </row>
    <row r="112" spans="1:9" ht="12.75">
      <c r="A112" t="s">
        <v>76</v>
      </c>
      <c r="B112">
        <f>B72*10000/B62</f>
        <v>-0.04802707204573137</v>
      </c>
      <c r="C112">
        <f>C72*10000/C62</f>
        <v>-0.02353344672889191</v>
      </c>
      <c r="D112">
        <f>D72*10000/D62</f>
        <v>-0.03208388129271086</v>
      </c>
      <c r="E112">
        <f>E72*10000/E62</f>
        <v>-0.029913079870794262</v>
      </c>
      <c r="F112">
        <f>F72*10000/F62</f>
        <v>-0.025873619314576234</v>
      </c>
      <c r="G112">
        <f>AVERAGE(C112:E112)</f>
        <v>-0.028510135964132346</v>
      </c>
      <c r="H112">
        <f>STDEV(C112:E112)</f>
        <v>0.004444510266774876</v>
      </c>
      <c r="I112">
        <f>(B112*B4+C112*C4+D112*D4+E112*E4+F112*F4)/SUM(B4:F4)</f>
        <v>-0.031002567077481516</v>
      </c>
    </row>
    <row r="113" spans="1:9" ht="12.75">
      <c r="A113" t="s">
        <v>77</v>
      </c>
      <c r="B113">
        <f>B73*10000/B62</f>
        <v>0.01555238129121129</v>
      </c>
      <c r="C113">
        <f>C73*10000/C62</f>
        <v>0.01238701570872185</v>
      </c>
      <c r="D113">
        <f>D73*10000/D62</f>
        <v>0.013166927021722412</v>
      </c>
      <c r="E113">
        <f>E73*10000/E62</f>
        <v>0.008718353069213277</v>
      </c>
      <c r="F113">
        <f>F73*10000/F62</f>
        <v>0.0035489232284941987</v>
      </c>
      <c r="G113">
        <f>AVERAGE(C113:E113)</f>
        <v>0.011424098599885848</v>
      </c>
      <c r="H113">
        <f>STDEV(C113:E113)</f>
        <v>0.002375470389544459</v>
      </c>
      <c r="I113">
        <f>(B113*B4+C113*C4+D113*D4+E113*E4+F113*F4)/SUM(B4:F4)</f>
        <v>0.010981011887769902</v>
      </c>
    </row>
    <row r="114" spans="1:11" ht="12.75">
      <c r="A114" t="s">
        <v>78</v>
      </c>
      <c r="B114">
        <f>B74*10000/B62</f>
        <v>-0.2105928377123593</v>
      </c>
      <c r="C114">
        <f>C74*10000/C62</f>
        <v>-0.19332150291708677</v>
      </c>
      <c r="D114">
        <f>D74*10000/D62</f>
        <v>-0.19421838271413702</v>
      </c>
      <c r="E114">
        <f>E74*10000/E62</f>
        <v>-0.1886941339911261</v>
      </c>
      <c r="F114">
        <f>F74*10000/F62</f>
        <v>-0.14509461484375138</v>
      </c>
      <c r="G114">
        <f>AVERAGE(C114:E114)</f>
        <v>-0.1920780065407833</v>
      </c>
      <c r="H114">
        <f>STDEV(C114:E114)</f>
        <v>0.0029646320879380323</v>
      </c>
      <c r="I114">
        <f>(B114*B4+C114*C4+D114*D4+E114*E4+F114*F4)/SUM(B4:F4)</f>
        <v>-0.18854594947825284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0.002220520766867338</v>
      </c>
      <c r="C115">
        <f>C75*10000/C62</f>
        <v>0.0002975788531214688</v>
      </c>
      <c r="D115">
        <f>D75*10000/D62</f>
        <v>-0.0034906193156182598</v>
      </c>
      <c r="E115">
        <f>E75*10000/E62</f>
        <v>-0.0067978424375533105</v>
      </c>
      <c r="F115">
        <f>F75*10000/F62</f>
        <v>-0.006956470883797815</v>
      </c>
      <c r="G115">
        <f>AVERAGE(C115:E115)</f>
        <v>-0.0033302943000167004</v>
      </c>
      <c r="H115">
        <f>STDEV(C115:E115)</f>
        <v>0.003550426580850668</v>
      </c>
      <c r="I115">
        <f>(B115*B4+C115*C4+D115*D4+E115*E4+F115*F4)/SUM(B4:F4)</f>
        <v>-0.0030027914631091395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28.708805758455018</v>
      </c>
      <c r="C122">
        <f>C82*10000/C62</f>
        <v>8.140605055746697</v>
      </c>
      <c r="D122">
        <f>D82*10000/D62</f>
        <v>-2.2106151341132168</v>
      </c>
      <c r="E122">
        <f>E82*10000/E62</f>
        <v>-3.645243447678799</v>
      </c>
      <c r="F122">
        <f>F82*10000/F62</f>
        <v>-36.83532265480958</v>
      </c>
      <c r="G122">
        <f>AVERAGE(C122:E122)</f>
        <v>0.7615821579848935</v>
      </c>
      <c r="H122">
        <f>STDEV(C122:E122)</f>
        <v>6.430553925890892</v>
      </c>
      <c r="I122">
        <f>(B122*B4+C122*C4+D122*D4+E122*E4+F122*F4)/SUM(B4:F4)</f>
        <v>-0.15199835375232315</v>
      </c>
    </row>
    <row r="123" spans="1:9" ht="12.75">
      <c r="A123" t="s">
        <v>82</v>
      </c>
      <c r="B123">
        <f>B83*10000/B62</f>
        <v>-1.0110756561830916</v>
      </c>
      <c r="C123">
        <f>C83*10000/C62</f>
        <v>-1.5368046555443264</v>
      </c>
      <c r="D123">
        <f>D83*10000/D62</f>
        <v>-3.1610601122174704</v>
      </c>
      <c r="E123">
        <f>E83*10000/E62</f>
        <v>-5.015981424008726</v>
      </c>
      <c r="F123">
        <f>F83*10000/F62</f>
        <v>6.446839077280966</v>
      </c>
      <c r="G123">
        <f>AVERAGE(C123:E123)</f>
        <v>-3.237948730590174</v>
      </c>
      <c r="H123">
        <f>STDEV(C123:E123)</f>
        <v>1.740862326917912</v>
      </c>
      <c r="I123">
        <f>(B123*B4+C123*C4+D123*D4+E123*E4+F123*F4)/SUM(B4:F4)</f>
        <v>-1.6299963556270152</v>
      </c>
    </row>
    <row r="124" spans="1:9" ht="12.75">
      <c r="A124" t="s">
        <v>83</v>
      </c>
      <c r="B124">
        <f>B84*10000/B62</f>
        <v>0.14191097056594357</v>
      </c>
      <c r="C124">
        <f>C84*10000/C62</f>
        <v>2.603070022704735</v>
      </c>
      <c r="D124">
        <f>D84*10000/D62</f>
        <v>3.009281238026833</v>
      </c>
      <c r="E124">
        <f>E84*10000/E62</f>
        <v>2.06388565954347</v>
      </c>
      <c r="F124">
        <f>F84*10000/F62</f>
        <v>1.5655054049555317</v>
      </c>
      <c r="G124">
        <f>AVERAGE(C124:E124)</f>
        <v>2.5587456400916793</v>
      </c>
      <c r="H124">
        <f>STDEV(C124:E124)</f>
        <v>0.47425382246693215</v>
      </c>
      <c r="I124">
        <f>(B124*B4+C124*C4+D124*D4+E124*E4+F124*F4)/SUM(B4:F4)</f>
        <v>2.0750288843324043</v>
      </c>
    </row>
    <row r="125" spans="1:9" ht="12.75">
      <c r="A125" t="s">
        <v>84</v>
      </c>
      <c r="B125">
        <f>B85*10000/B62</f>
        <v>-2.1633244594337664</v>
      </c>
      <c r="C125">
        <f>C85*10000/C62</f>
        <v>-0.9288066783194682</v>
      </c>
      <c r="D125">
        <f>D85*10000/D62</f>
        <v>-1.5794678780337452</v>
      </c>
      <c r="E125">
        <f>E85*10000/E62</f>
        <v>-1.9682812966400622</v>
      </c>
      <c r="F125">
        <f>F85*10000/F62</f>
        <v>-1.4226677361928095</v>
      </c>
      <c r="G125">
        <f>AVERAGE(C125:E125)</f>
        <v>-1.4921852843310919</v>
      </c>
      <c r="H125">
        <f>STDEV(C125:E125)</f>
        <v>0.5252052540729034</v>
      </c>
      <c r="I125">
        <f>(B125*B4+C125*C4+D125*D4+E125*E4+F125*F4)/SUM(B4:F4)</f>
        <v>-1.5807288037919094</v>
      </c>
    </row>
    <row r="126" spans="1:9" ht="12.75">
      <c r="A126" t="s">
        <v>85</v>
      </c>
      <c r="B126">
        <f>B86*10000/B62</f>
        <v>-0.010330985394744824</v>
      </c>
      <c r="C126">
        <f>C86*10000/C62</f>
        <v>-0.061372433926916936</v>
      </c>
      <c r="D126">
        <f>D86*10000/D62</f>
        <v>0.5175785132397915</v>
      </c>
      <c r="E126">
        <f>E86*10000/E62</f>
        <v>0.10644220579169182</v>
      </c>
      <c r="F126">
        <f>F86*10000/F62</f>
        <v>2.1474783266846584</v>
      </c>
      <c r="G126">
        <f>AVERAGE(C126:E126)</f>
        <v>0.1875494283681888</v>
      </c>
      <c r="H126">
        <f>STDEV(C126:E126)</f>
        <v>0.2978755377198038</v>
      </c>
      <c r="I126">
        <f>(B126*B4+C126*C4+D126*D4+E126*E4+F126*F4)/SUM(B4:F4)</f>
        <v>0.41848382335932743</v>
      </c>
    </row>
    <row r="127" spans="1:9" ht="12.75">
      <c r="A127" t="s">
        <v>86</v>
      </c>
      <c r="B127">
        <f>B87*10000/B62</f>
        <v>0.11600200569493611</v>
      </c>
      <c r="C127">
        <f>C87*10000/C62</f>
        <v>0.35742248472726973</v>
      </c>
      <c r="D127">
        <f>D87*10000/D62</f>
        <v>0.09316407780373671</v>
      </c>
      <c r="E127">
        <f>E87*10000/E62</f>
        <v>0.02790119542948549</v>
      </c>
      <c r="F127">
        <f>F87*10000/F62</f>
        <v>0.10898555619729171</v>
      </c>
      <c r="G127">
        <f>AVERAGE(C127:E127)</f>
        <v>0.15949591932016396</v>
      </c>
      <c r="H127">
        <f>STDEV(C127:E127)</f>
        <v>0.17448783603546358</v>
      </c>
      <c r="I127">
        <f>(B127*B4+C127*C4+D127*D4+E127*E4+F127*F4)/SUM(B4:F4)</f>
        <v>0.14646646391759519</v>
      </c>
    </row>
    <row r="128" spans="1:9" ht="12.75">
      <c r="A128" t="s">
        <v>87</v>
      </c>
      <c r="B128">
        <f>B88*10000/B62</f>
        <v>0.03013507698718388</v>
      </c>
      <c r="C128">
        <f>C88*10000/C62</f>
        <v>0.27918488446623035</v>
      </c>
      <c r="D128">
        <f>D88*10000/D62</f>
        <v>0.23352444484414256</v>
      </c>
      <c r="E128">
        <f>E88*10000/E62</f>
        <v>0.2825295419266786</v>
      </c>
      <c r="F128">
        <f>F88*10000/F62</f>
        <v>-0.10169626052856778</v>
      </c>
      <c r="G128">
        <f>AVERAGE(C128:E128)</f>
        <v>0.26507962374568383</v>
      </c>
      <c r="H128">
        <f>STDEV(C128:E128)</f>
        <v>0.02737870833354176</v>
      </c>
      <c r="I128">
        <f>(B128*B4+C128*C4+D128*D4+E128*E4+F128*F4)/SUM(B4:F4)</f>
        <v>0.18225121667956753</v>
      </c>
    </row>
    <row r="129" spans="1:9" ht="12.75">
      <c r="A129" t="s">
        <v>88</v>
      </c>
      <c r="B129">
        <f>B89*10000/B62</f>
        <v>-0.08401406549197162</v>
      </c>
      <c r="C129">
        <f>C89*10000/C62</f>
        <v>-0.02851501874101045</v>
      </c>
      <c r="D129">
        <f>D89*10000/D62</f>
        <v>0.08369474435685688</v>
      </c>
      <c r="E129">
        <f>E89*10000/E62</f>
        <v>-0.0007520669287333625</v>
      </c>
      <c r="F129">
        <f>F89*10000/F62</f>
        <v>-0.1711116193662919</v>
      </c>
      <c r="G129">
        <f>AVERAGE(C129:E129)</f>
        <v>0.018142552895704354</v>
      </c>
      <c r="H129">
        <f>STDEV(C129:E129)</f>
        <v>0.058442388104460646</v>
      </c>
      <c r="I129">
        <f>(B129*B4+C129*C4+D129*D4+E129*E4+F129*F4)/SUM(B4:F4)</f>
        <v>-0.021831004197902133</v>
      </c>
    </row>
    <row r="130" spans="1:9" ht="12.75">
      <c r="A130" t="s">
        <v>89</v>
      </c>
      <c r="B130">
        <f>B90*10000/B62</f>
        <v>0.018730223121130415</v>
      </c>
      <c r="C130">
        <f>C90*10000/C62</f>
        <v>0.057327475678451964</v>
      </c>
      <c r="D130">
        <f>D90*10000/D62</f>
        <v>-0.036504647305749545</v>
      </c>
      <c r="E130">
        <f>E90*10000/E62</f>
        <v>-0.004217623313997792</v>
      </c>
      <c r="F130">
        <f>F90*10000/F62</f>
        <v>0.22465266672684645</v>
      </c>
      <c r="G130">
        <f>AVERAGE(C130:E130)</f>
        <v>0.005535068352901542</v>
      </c>
      <c r="H130">
        <f>STDEV(C130:E130)</f>
        <v>0.04767025353396796</v>
      </c>
      <c r="I130">
        <f>(B130*B4+C130*C4+D130*D4+E130*E4+F130*F4)/SUM(B4:F4)</f>
        <v>0.03650673118287298</v>
      </c>
    </row>
    <row r="131" spans="1:9" ht="12.75">
      <c r="A131" t="s">
        <v>90</v>
      </c>
      <c r="B131">
        <f>B91*10000/B62</f>
        <v>-0.0011825013323365837</v>
      </c>
      <c r="C131">
        <f>C91*10000/C62</f>
        <v>0.030518139702113558</v>
      </c>
      <c r="D131">
        <f>D91*10000/D62</f>
        <v>0.029411867470157442</v>
      </c>
      <c r="E131">
        <f>E91*10000/E62</f>
        <v>0.02892143257193331</v>
      </c>
      <c r="F131">
        <f>F91*10000/F62</f>
        <v>-0.012584082773139995</v>
      </c>
      <c r="G131">
        <f>AVERAGE(C131:E131)</f>
        <v>0.029617146581401438</v>
      </c>
      <c r="H131">
        <f>STDEV(C131:E131)</f>
        <v>0.0008179077270859801</v>
      </c>
      <c r="I131">
        <f>(B131*B4+C131*C4+D131*D4+E131*E4+F131*F4)/SUM(B4:F4)</f>
        <v>0.019537714011630816</v>
      </c>
    </row>
    <row r="132" spans="1:9" ht="12.75">
      <c r="A132" t="s">
        <v>91</v>
      </c>
      <c r="B132">
        <f>B92*10000/B62</f>
        <v>0.018124560505166375</v>
      </c>
      <c r="C132">
        <f>C92*10000/C62</f>
        <v>0.02188107644003249</v>
      </c>
      <c r="D132">
        <f>D92*10000/D62</f>
        <v>0.015998564820366663</v>
      </c>
      <c r="E132">
        <f>E92*10000/E62</f>
        <v>0.029424960750695905</v>
      </c>
      <c r="F132">
        <f>F92*10000/F62</f>
        <v>-0.019495524225338377</v>
      </c>
      <c r="G132">
        <f>AVERAGE(C132:E132)</f>
        <v>0.022434867337031688</v>
      </c>
      <c r="H132">
        <f>STDEV(C132:E132)</f>
        <v>0.006730307584924317</v>
      </c>
      <c r="I132">
        <f>(B132*B4+C132*C4+D132*D4+E132*E4+F132*F4)/SUM(B4:F4)</f>
        <v>0.016250314797160378</v>
      </c>
    </row>
    <row r="133" spans="1:9" ht="12.75">
      <c r="A133" t="s">
        <v>92</v>
      </c>
      <c r="B133">
        <f>B93*10000/B62</f>
        <v>0.08894510051557696</v>
      </c>
      <c r="C133">
        <f>C93*10000/C62</f>
        <v>0.09232400914424597</v>
      </c>
      <c r="D133">
        <f>D93*10000/D62</f>
        <v>0.10719747869081632</v>
      </c>
      <c r="E133">
        <f>E93*10000/E62</f>
        <v>0.09073730596878923</v>
      </c>
      <c r="F133">
        <f>F93*10000/F62</f>
        <v>0.047077656226637184</v>
      </c>
      <c r="G133">
        <f>AVERAGE(C133:E133)</f>
        <v>0.09675293126795052</v>
      </c>
      <c r="H133">
        <f>STDEV(C133:E133)</f>
        <v>0.009079968881726453</v>
      </c>
      <c r="I133">
        <f>(B133*B4+C133*C4+D133*D4+E133*E4+F133*F4)/SUM(B4:F4)</f>
        <v>0.08902940297008669</v>
      </c>
    </row>
    <row r="134" spans="1:9" ht="12.75">
      <c r="A134" t="s">
        <v>93</v>
      </c>
      <c r="B134">
        <f>B94*10000/B62</f>
        <v>0.002072109961925947</v>
      </c>
      <c r="C134">
        <f>C94*10000/C62</f>
        <v>0.006222524024483441</v>
      </c>
      <c r="D134">
        <f>D94*10000/D62</f>
        <v>-0.0063166669071804725</v>
      </c>
      <c r="E134">
        <f>E94*10000/E62</f>
        <v>0.004574218923455726</v>
      </c>
      <c r="F134">
        <f>F94*10000/F62</f>
        <v>-0.022028329626925608</v>
      </c>
      <c r="G134">
        <f>AVERAGE(C134:E134)</f>
        <v>0.0014933586802528983</v>
      </c>
      <c r="H134">
        <f>STDEV(C134:E134)</f>
        <v>0.0068137069340991965</v>
      </c>
      <c r="I134">
        <f>(B134*B4+C134*C4+D134*D4+E134*E4+F134*F4)/SUM(B4:F4)</f>
        <v>-0.001539089726635501</v>
      </c>
    </row>
    <row r="135" spans="1:9" ht="12.75">
      <c r="A135" t="s">
        <v>94</v>
      </c>
      <c r="B135">
        <f>B95*10000/B62</f>
        <v>-0.008451919306354297</v>
      </c>
      <c r="C135">
        <f>C95*10000/C62</f>
        <v>-0.007596009118999644</v>
      </c>
      <c r="D135">
        <f>D95*10000/D62</f>
        <v>-0.005145733042790528</v>
      </c>
      <c r="E135">
        <f>E95*10000/E62</f>
        <v>-0.006304032551052796</v>
      </c>
      <c r="F135">
        <f>F95*10000/F62</f>
        <v>0.00443856948974908</v>
      </c>
      <c r="G135">
        <f>AVERAGE(C135:E135)</f>
        <v>-0.006348591570947655</v>
      </c>
      <c r="H135">
        <f>STDEV(C135:E135)</f>
        <v>0.0012257456269965555</v>
      </c>
      <c r="I135">
        <f>(B135*B4+C135*C4+D135*D4+E135*E4+F135*F4)/SUM(B4:F4)</f>
        <v>-0.0052251554257876955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2006-03-27T11:18:36Z</cp:lastPrinted>
  <dcterms:created xsi:type="dcterms:W3CDTF">2006-03-27T11:18:36Z</dcterms:created>
  <dcterms:modified xsi:type="dcterms:W3CDTF">2006-03-27T12:33:32Z</dcterms:modified>
  <cp:category/>
  <cp:version/>
  <cp:contentType/>
  <cp:contentStatus/>
</cp:coreProperties>
</file>