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<sst xmlns="http://schemas.openxmlformats.org/spreadsheetml/2006/main" count="204" uniqueCount="98">
  <si>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03/04/2006       12:30:25</t>
  </si>
  <si>
    <t>LISSNER</t>
  </si>
  <si>
    <t>HCMQAP816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</si>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</sst>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-0.003751</v>
      </c>
      <c r="D4" s="12">
        <v>-0.003748</v>
      </c>
      <c r="E4" s="12">
        <v>-0.003751</v>
      </c>
      <c r="F4" s="24">
        <v>-0.002073</v>
      </c>
      <c r="G4" s="34">
        <v>-0.01169</v>
      </c>
    </row>
    <row r="5" spans="1:7" ht="12.75" thickBot="1">
      <c r="A5" s="44" t="s">
        <v>13</v>
      </c>
      <c r="B5" s="45">
        <v>2.07287</v>
      </c>
      <c r="C5" s="46">
        <v>1.721281</v>
      </c>
      <c r="D5" s="46">
        <v>0.030932</v>
      </c>
      <c r="E5" s="46">
        <v>-1.984491</v>
      </c>
      <c r="F5" s="47">
        <v>-1.760082</v>
      </c>
      <c r="G5" s="48">
        <v>2.27794</v>
      </c>
    </row>
    <row r="6" spans="1:7" ht="12.75" thickTop="1">
      <c r="A6" s="6" t="s">
        <v>14</v>
      </c>
      <c r="B6" s="39">
        <v>-55.60726</v>
      </c>
      <c r="C6" s="40">
        <v>17.44814</v>
      </c>
      <c r="D6" s="40">
        <v>-24.8307</v>
      </c>
      <c r="E6" s="40">
        <v>82.68428</v>
      </c>
      <c r="F6" s="41">
        <v>-75.53111</v>
      </c>
      <c r="G6" s="42">
        <v>-0.003161761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4.736474</v>
      </c>
      <c r="C8" s="13">
        <v>2.346922</v>
      </c>
      <c r="D8" s="13">
        <v>2.621709</v>
      </c>
      <c r="E8" s="13">
        <v>1.094326</v>
      </c>
      <c r="F8" s="25">
        <v>1.108205</v>
      </c>
      <c r="G8" s="35">
        <v>2.294047</v>
      </c>
    </row>
    <row r="9" spans="1:7" ht="12">
      <c r="A9" s="20" t="s">
        <v>17</v>
      </c>
      <c r="B9" s="29">
        <v>-0.6743757</v>
      </c>
      <c r="C9" s="13">
        <v>0.1489366</v>
      </c>
      <c r="D9" s="13">
        <v>0.04242674</v>
      </c>
      <c r="E9" s="13">
        <v>-0.2700949</v>
      </c>
      <c r="F9" s="25">
        <v>-1.768232</v>
      </c>
      <c r="G9" s="35">
        <v>-0.3522564</v>
      </c>
    </row>
    <row r="10" spans="1:7" ht="12">
      <c r="A10" s="20" t="s">
        <v>18</v>
      </c>
      <c r="B10" s="29">
        <v>-0.6381721</v>
      </c>
      <c r="C10" s="13">
        <v>0.4349116</v>
      </c>
      <c r="D10" s="13">
        <v>0.09029551</v>
      </c>
      <c r="E10" s="13">
        <v>0.4676002</v>
      </c>
      <c r="F10" s="25">
        <v>-2.209636</v>
      </c>
      <c r="G10" s="35">
        <v>-0.1478035</v>
      </c>
    </row>
    <row r="11" spans="1:7" ht="12">
      <c r="A11" s="21" t="s">
        <v>19</v>
      </c>
      <c r="B11" s="31">
        <v>2.497561</v>
      </c>
      <c r="C11" s="15">
        <v>1.957057</v>
      </c>
      <c r="D11" s="15">
        <v>2.149667</v>
      </c>
      <c r="E11" s="15">
        <v>1.74089</v>
      </c>
      <c r="F11" s="27">
        <v>13.18755</v>
      </c>
      <c r="G11" s="37">
        <v>3.523718</v>
      </c>
    </row>
    <row r="12" spans="1:7" ht="12">
      <c r="A12" s="20" t="s">
        <v>20</v>
      </c>
      <c r="B12" s="29">
        <v>-0.1459924</v>
      </c>
      <c r="C12" s="13">
        <v>0.2694222</v>
      </c>
      <c r="D12" s="13">
        <v>0.2232612</v>
      </c>
      <c r="E12" s="13">
        <v>0.2426088</v>
      </c>
      <c r="F12" s="25">
        <v>-0.5032911</v>
      </c>
      <c r="G12" s="35">
        <v>0.08872481</v>
      </c>
    </row>
    <row r="13" spans="1:7" ht="12">
      <c r="A13" s="20" t="s">
        <v>21</v>
      </c>
      <c r="B13" s="29">
        <v>-0.08332482</v>
      </c>
      <c r="C13" s="13">
        <v>-0.07198655</v>
      </c>
      <c r="D13" s="13">
        <v>-0.1252038</v>
      </c>
      <c r="E13" s="13">
        <v>-0.0638232</v>
      </c>
      <c r="F13" s="25">
        <v>-0.1851702</v>
      </c>
      <c r="G13" s="35">
        <v>-0.09955662</v>
      </c>
    </row>
    <row r="14" spans="1:7" ht="12">
      <c r="A14" s="20" t="s">
        <v>22</v>
      </c>
      <c r="B14" s="29">
        <v>-0.05989503</v>
      </c>
      <c r="C14" s="13">
        <v>-0.04885889</v>
      </c>
      <c r="D14" s="13">
        <v>-0.04570471</v>
      </c>
      <c r="E14" s="13">
        <v>-0.002667552</v>
      </c>
      <c r="F14" s="25">
        <v>0.08630619</v>
      </c>
      <c r="G14" s="35">
        <v>-0.02061631</v>
      </c>
    </row>
    <row r="15" spans="1:7" ht="12">
      <c r="A15" s="21" t="s">
        <v>23</v>
      </c>
      <c r="B15" s="31">
        <v>-0.3803634</v>
      </c>
      <c r="C15" s="15">
        <v>-0.1030433</v>
      </c>
      <c r="D15" s="15">
        <v>-0.06135163</v>
      </c>
      <c r="E15" s="15">
        <v>-0.08177664</v>
      </c>
      <c r="F15" s="27">
        <v>-0.346259</v>
      </c>
      <c r="G15" s="37">
        <v>-0.1605435</v>
      </c>
    </row>
    <row r="16" spans="1:7" ht="12">
      <c r="A16" s="20" t="s">
        <v>24</v>
      </c>
      <c r="B16" s="29">
        <v>-0.0252996</v>
      </c>
      <c r="C16" s="13">
        <v>0.05827932</v>
      </c>
      <c r="D16" s="13">
        <v>0.01980772</v>
      </c>
      <c r="E16" s="13">
        <v>0.05918797</v>
      </c>
      <c r="F16" s="25">
        <v>-0.0468425</v>
      </c>
      <c r="G16" s="35">
        <v>0.02311922</v>
      </c>
    </row>
    <row r="17" spans="1:7" ht="12">
      <c r="A17" s="20" t="s">
        <v>25</v>
      </c>
      <c r="B17" s="29">
        <v>-0.02236994</v>
      </c>
      <c r="C17" s="13">
        <v>-0.01008552</v>
      </c>
      <c r="D17" s="13">
        <v>-0.0104182</v>
      </c>
      <c r="E17" s="13">
        <v>-0.02016864</v>
      </c>
      <c r="F17" s="25">
        <v>-0.03650449</v>
      </c>
      <c r="G17" s="35">
        <v>-0.01789499</v>
      </c>
    </row>
    <row r="18" spans="1:7" ht="12">
      <c r="A18" s="20" t="s">
        <v>26</v>
      </c>
      <c r="B18" s="29">
        <v>0.03976814</v>
      </c>
      <c r="C18" s="13">
        <v>-0.003837874</v>
      </c>
      <c r="D18" s="13">
        <v>0.01175457</v>
      </c>
      <c r="E18" s="13">
        <v>-0.01612014</v>
      </c>
      <c r="F18" s="25">
        <v>0.02713975</v>
      </c>
      <c r="G18" s="35">
        <v>0.007423763</v>
      </c>
    </row>
    <row r="19" spans="1:7" ht="12">
      <c r="A19" s="21" t="s">
        <v>27</v>
      </c>
      <c r="B19" s="31">
        <v>-0.207251</v>
      </c>
      <c r="C19" s="15">
        <v>-0.1953019</v>
      </c>
      <c r="D19" s="15">
        <v>-0.207236</v>
      </c>
      <c r="E19" s="15">
        <v>-0.1976529</v>
      </c>
      <c r="F19" s="27">
        <v>-0.137313</v>
      </c>
      <c r="G19" s="37">
        <v>-0.1927603</v>
      </c>
    </row>
    <row r="20" spans="1:7" ht="12.75" thickBot="1">
      <c r="A20" s="44" t="s">
        <v>28</v>
      </c>
      <c r="B20" s="45">
        <v>-0.00180325</v>
      </c>
      <c r="C20" s="46">
        <v>-0.001740216</v>
      </c>
      <c r="D20" s="46">
        <v>-0.005591143</v>
      </c>
      <c r="E20" s="46">
        <v>-0.001775565</v>
      </c>
      <c r="F20" s="47">
        <v>0.0003970549</v>
      </c>
      <c r="G20" s="48">
        <v>-0.002399813</v>
      </c>
    </row>
    <row r="21" spans="1:7" ht="12.75" thickTop="1">
      <c r="A21" s="6" t="s">
        <v>29</v>
      </c>
      <c r="B21" s="39">
        <v>-64.02785</v>
      </c>
      <c r="C21" s="40">
        <v>66.53909</v>
      </c>
      <c r="D21" s="40">
        <v>-17.58032</v>
      </c>
      <c r="E21" s="40">
        <v>22.81618</v>
      </c>
      <c r="F21" s="41">
        <v>-59.84651</v>
      </c>
      <c r="G21" s="43">
        <v>0.008915612</v>
      </c>
    </row>
    <row r="22" spans="1:7" ht="12">
      <c r="A22" s="20" t="s">
        <v>30</v>
      </c>
      <c r="B22" s="29">
        <v>41.45764</v>
      </c>
      <c r="C22" s="13">
        <v>34.42575</v>
      </c>
      <c r="D22" s="13">
        <v>0.6186338</v>
      </c>
      <c r="E22" s="13">
        <v>-39.69003</v>
      </c>
      <c r="F22" s="25">
        <v>-35.20179</v>
      </c>
      <c r="G22" s="36">
        <v>0</v>
      </c>
    </row>
    <row r="23" spans="1:7" ht="12">
      <c r="A23" s="20" t="s">
        <v>31</v>
      </c>
      <c r="B23" s="29">
        <v>2.119333</v>
      </c>
      <c r="C23" s="13">
        <v>-0.9784956</v>
      </c>
      <c r="D23" s="13">
        <v>-1.012077</v>
      </c>
      <c r="E23" s="13">
        <v>-1.225078</v>
      </c>
      <c r="F23" s="25">
        <v>1.464103</v>
      </c>
      <c r="G23" s="35">
        <v>-0.270925</v>
      </c>
    </row>
    <row r="24" spans="1:7" ht="12">
      <c r="A24" s="20" t="s">
        <v>32</v>
      </c>
      <c r="B24" s="29">
        <v>-1.50238</v>
      </c>
      <c r="C24" s="13">
        <v>-3.359738</v>
      </c>
      <c r="D24" s="13">
        <v>-2.792462</v>
      </c>
      <c r="E24" s="13">
        <v>-2.831296</v>
      </c>
      <c r="F24" s="25">
        <v>-0.3037228</v>
      </c>
      <c r="G24" s="35">
        <v>-2.419784</v>
      </c>
    </row>
    <row r="25" spans="1:7" ht="12">
      <c r="A25" s="20" t="s">
        <v>33</v>
      </c>
      <c r="B25" s="29">
        <v>-0.3028048</v>
      </c>
      <c r="C25" s="13">
        <v>0.04848265</v>
      </c>
      <c r="D25" s="13">
        <v>-0.1957904</v>
      </c>
      <c r="E25" s="13">
        <v>-0.00584369</v>
      </c>
      <c r="F25" s="25">
        <v>-3.492474</v>
      </c>
      <c r="G25" s="35">
        <v>-0.545352</v>
      </c>
    </row>
    <row r="26" spans="1:7" ht="12">
      <c r="A26" s="21" t="s">
        <v>34</v>
      </c>
      <c r="B26" s="31">
        <v>0.7252969</v>
      </c>
      <c r="C26" s="15">
        <v>0.06898681</v>
      </c>
      <c r="D26" s="15">
        <v>0.1507636</v>
      </c>
      <c r="E26" s="15">
        <v>-0.3659427</v>
      </c>
      <c r="F26" s="27">
        <v>2.44609</v>
      </c>
      <c r="G26" s="37">
        <v>0.3953135</v>
      </c>
    </row>
    <row r="27" spans="1:7" ht="12">
      <c r="A27" s="20" t="s">
        <v>35</v>
      </c>
      <c r="B27" s="29">
        <v>0.03071856</v>
      </c>
      <c r="C27" s="13">
        <v>-0.02449379</v>
      </c>
      <c r="D27" s="13">
        <v>0.06804129</v>
      </c>
      <c r="E27" s="13">
        <v>0.04280262</v>
      </c>
      <c r="F27" s="25">
        <v>-0.2277418</v>
      </c>
      <c r="G27" s="35">
        <v>-0.005070308</v>
      </c>
    </row>
    <row r="28" spans="1:7" ht="12">
      <c r="A28" s="20" t="s">
        <v>36</v>
      </c>
      <c r="B28" s="29">
        <v>-0.1519453</v>
      </c>
      <c r="C28" s="13">
        <v>-0.5705858</v>
      </c>
      <c r="D28" s="13">
        <v>-0.5466966</v>
      </c>
      <c r="E28" s="13">
        <v>-0.2771326</v>
      </c>
      <c r="F28" s="25">
        <v>-0.3909122</v>
      </c>
      <c r="G28" s="35">
        <v>-0.4094877</v>
      </c>
    </row>
    <row r="29" spans="1:7" ht="12">
      <c r="A29" s="20" t="s">
        <v>37</v>
      </c>
      <c r="B29" s="29">
        <v>-0.01525659</v>
      </c>
      <c r="C29" s="13">
        <v>-0.04273848</v>
      </c>
      <c r="D29" s="13">
        <v>-0.0731197</v>
      </c>
      <c r="E29" s="13">
        <v>-0.01984793</v>
      </c>
      <c r="F29" s="25">
        <v>-0.1495612</v>
      </c>
      <c r="G29" s="35">
        <v>-0.05474832</v>
      </c>
    </row>
    <row r="30" spans="1:7" ht="12">
      <c r="A30" s="21" t="s">
        <v>38</v>
      </c>
      <c r="B30" s="31">
        <v>0.1427037</v>
      </c>
      <c r="C30" s="15">
        <v>0.0206349</v>
      </c>
      <c r="D30" s="15">
        <v>0.002389372</v>
      </c>
      <c r="E30" s="15">
        <v>-0.0419363</v>
      </c>
      <c r="F30" s="27">
        <v>0.3998177</v>
      </c>
      <c r="G30" s="37">
        <v>0.06938428</v>
      </c>
    </row>
    <row r="31" spans="1:7" ht="12">
      <c r="A31" s="20" t="s">
        <v>39</v>
      </c>
      <c r="B31" s="29">
        <v>-0.03631734</v>
      </c>
      <c r="C31" s="13">
        <v>-0.01731596</v>
      </c>
      <c r="D31" s="13">
        <v>-0.01649939</v>
      </c>
      <c r="E31" s="13">
        <v>0.009719772</v>
      </c>
      <c r="F31" s="25">
        <v>0.01689564</v>
      </c>
      <c r="G31" s="35">
        <v>-0.008827614</v>
      </c>
    </row>
    <row r="32" spans="1:7" ht="12">
      <c r="A32" s="20" t="s">
        <v>40</v>
      </c>
      <c r="B32" s="29">
        <v>-0.01983992</v>
      </c>
      <c r="C32" s="13">
        <v>-0.0451895</v>
      </c>
      <c r="D32" s="13">
        <v>-0.04721016</v>
      </c>
      <c r="E32" s="13">
        <v>-0.008934527</v>
      </c>
      <c r="F32" s="25">
        <v>-0.02339228</v>
      </c>
      <c r="G32" s="35">
        <v>-0.03036613</v>
      </c>
    </row>
    <row r="33" spans="1:7" ht="12">
      <c r="A33" s="20" t="s">
        <v>41</v>
      </c>
      <c r="B33" s="29">
        <v>0.09251528</v>
      </c>
      <c r="C33" s="13">
        <v>0.06315017</v>
      </c>
      <c r="D33" s="13">
        <v>0.09024362</v>
      </c>
      <c r="E33" s="13">
        <v>0.08045807</v>
      </c>
      <c r="F33" s="25">
        <v>0.04918881</v>
      </c>
      <c r="G33" s="35">
        <v>0.07623814</v>
      </c>
    </row>
    <row r="34" spans="1:7" ht="12">
      <c r="A34" s="21" t="s">
        <v>42</v>
      </c>
      <c r="B34" s="31">
        <v>0.002173526</v>
      </c>
      <c r="C34" s="15">
        <v>-0.004540648</v>
      </c>
      <c r="D34" s="15">
        <v>0.003235165</v>
      </c>
      <c r="E34" s="15">
        <v>0.0002569755</v>
      </c>
      <c r="F34" s="27">
        <v>-0.01262684</v>
      </c>
      <c r="G34" s="37">
        <v>-0.001586352</v>
      </c>
    </row>
    <row r="35" spans="1:7" ht="12.75" thickBot="1">
      <c r="A35" s="22" t="s">
        <v>43</v>
      </c>
      <c r="B35" s="32">
        <v>-0.001242682</v>
      </c>
      <c r="C35" s="16">
        <v>-0.001720682</v>
      </c>
      <c r="D35" s="16">
        <v>-0.003419164</v>
      </c>
      <c r="E35" s="16">
        <v>-0.002544451</v>
      </c>
      <c r="F35" s="28">
        <v>0.0009881299</v>
      </c>
      <c r="G35" s="38">
        <v>-0.001897106</v>
      </c>
    </row>
    <row r="36" spans="1:7" ht="12">
      <c r="A36" s="4" t="s">
        <v>44</v>
      </c>
      <c r="B36" s="3">
        <v>21.68579</v>
      </c>
      <c r="C36" s="3">
        <v>21.68274</v>
      </c>
      <c r="D36" s="3">
        <v>21.68884</v>
      </c>
      <c r="E36" s="3">
        <v>21.68884</v>
      </c>
      <c r="F36" s="3">
        <v>21.69495</v>
      </c>
      <c r="G36" s="3"/>
    </row>
    <row r="37" spans="1:6" ht="12">
      <c r="A37" s="4" t="s">
        <v>45</v>
      </c>
      <c r="B37" s="2">
        <v>0.155131</v>
      </c>
      <c r="C37" s="2">
        <v>0.06154378</v>
      </c>
      <c r="D37" s="2">
        <v>-0.003051758</v>
      </c>
      <c r="E37" s="2">
        <v>-0.02797445</v>
      </c>
      <c r="F37" s="2">
        <v>-0.06459554</v>
      </c>
    </row>
    <row r="38" spans="1:7" ht="12">
      <c r="A38" s="4" t="s">
        <v>53</v>
      </c>
      <c r="B38" s="2">
        <v>9.498197E-05</v>
      </c>
      <c r="C38" s="2">
        <v>-3.00509E-05</v>
      </c>
      <c r="D38" s="2">
        <v>4.221404E-05</v>
      </c>
      <c r="E38" s="2">
        <v>-0.0001404071</v>
      </c>
      <c r="F38" s="2">
        <v>0.0001280432</v>
      </c>
      <c r="G38" s="2">
        <v>0.0001786491</v>
      </c>
    </row>
    <row r="39" spans="1:7" ht="12.75" thickBot="1">
      <c r="A39" s="4" t="s">
        <v>54</v>
      </c>
      <c r="B39" s="2">
        <v>0.0001084536</v>
      </c>
      <c r="C39" s="2">
        <v>-0.000113013</v>
      </c>
      <c r="D39" s="2">
        <v>2.988393E-05</v>
      </c>
      <c r="E39" s="2">
        <v>-3.934478E-05</v>
      </c>
      <c r="F39" s="2">
        <v>0.0001021898</v>
      </c>
      <c r="G39" s="2">
        <v>0.0007700945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3.117363</v>
      </c>
      <c r="F40" s="17" t="s">
        <v>48</v>
      </c>
      <c r="G40" s="8">
        <v>54.981499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0.003751</v>
      </c>
      <c r="D4">
        <v>0.003748</v>
      </c>
      <c r="E4">
        <v>0.003751</v>
      </c>
      <c r="F4">
        <v>0.002073</v>
      </c>
      <c r="G4">
        <v>0.01169</v>
      </c>
    </row>
    <row r="5" spans="1:7" ht="12.75">
      <c r="A5" t="s">
        <v>13</v>
      </c>
      <c r="B5">
        <v>2.07287</v>
      </c>
      <c r="C5">
        <v>1.721281</v>
      </c>
      <c r="D5">
        <v>0.030932</v>
      </c>
      <c r="E5">
        <v>-1.984491</v>
      </c>
      <c r="F5">
        <v>-1.760082</v>
      </c>
      <c r="G5">
        <v>2.27794</v>
      </c>
    </row>
    <row r="6" spans="1:7" ht="12.75">
      <c r="A6" t="s">
        <v>14</v>
      </c>
      <c r="B6" s="49">
        <v>-55.60726</v>
      </c>
      <c r="C6" s="49">
        <v>17.44814</v>
      </c>
      <c r="D6" s="49">
        <v>-24.8307</v>
      </c>
      <c r="E6" s="49">
        <v>82.68428</v>
      </c>
      <c r="F6" s="49">
        <v>-75.53111</v>
      </c>
      <c r="G6" s="49">
        <v>-0.003161761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4.736474</v>
      </c>
      <c r="C8" s="49">
        <v>2.346922</v>
      </c>
      <c r="D8" s="49">
        <v>2.621709</v>
      </c>
      <c r="E8" s="49">
        <v>1.094326</v>
      </c>
      <c r="F8" s="49">
        <v>1.108205</v>
      </c>
      <c r="G8" s="49">
        <v>2.294047</v>
      </c>
    </row>
    <row r="9" spans="1:7" ht="12.75">
      <c r="A9" t="s">
        <v>17</v>
      </c>
      <c r="B9" s="49">
        <v>-0.6743757</v>
      </c>
      <c r="C9" s="49">
        <v>0.1489366</v>
      </c>
      <c r="D9" s="49">
        <v>0.04242674</v>
      </c>
      <c r="E9" s="49">
        <v>-0.2700949</v>
      </c>
      <c r="F9" s="49">
        <v>-1.768232</v>
      </c>
      <c r="G9" s="49">
        <v>-0.3522564</v>
      </c>
    </row>
    <row r="10" spans="1:7" ht="12.75">
      <c r="A10" t="s">
        <v>18</v>
      </c>
      <c r="B10" s="49">
        <v>-0.6381721</v>
      </c>
      <c r="C10" s="49">
        <v>0.4349116</v>
      </c>
      <c r="D10" s="49">
        <v>0.09029551</v>
      </c>
      <c r="E10" s="49">
        <v>0.4676002</v>
      </c>
      <c r="F10" s="49">
        <v>-2.209636</v>
      </c>
      <c r="G10" s="49">
        <v>-0.1478035</v>
      </c>
    </row>
    <row r="11" spans="1:7" ht="12.75">
      <c r="A11" t="s">
        <v>19</v>
      </c>
      <c r="B11" s="49">
        <v>2.497561</v>
      </c>
      <c r="C11" s="49">
        <v>1.957057</v>
      </c>
      <c r="D11" s="49">
        <v>2.149667</v>
      </c>
      <c r="E11" s="49">
        <v>1.74089</v>
      </c>
      <c r="F11" s="49">
        <v>13.18755</v>
      </c>
      <c r="G11" s="49">
        <v>3.523718</v>
      </c>
    </row>
    <row r="12" spans="1:7" ht="12.75">
      <c r="A12" t="s">
        <v>20</v>
      </c>
      <c r="B12" s="49">
        <v>-0.1459924</v>
      </c>
      <c r="C12" s="49">
        <v>0.2694222</v>
      </c>
      <c r="D12" s="49">
        <v>0.2232612</v>
      </c>
      <c r="E12" s="49">
        <v>0.2426088</v>
      </c>
      <c r="F12" s="49">
        <v>-0.5032911</v>
      </c>
      <c r="G12" s="49">
        <v>0.08872481</v>
      </c>
    </row>
    <row r="13" spans="1:7" ht="12.75">
      <c r="A13" t="s">
        <v>21</v>
      </c>
      <c r="B13" s="49">
        <v>-0.08332482</v>
      </c>
      <c r="C13" s="49">
        <v>-0.07198655</v>
      </c>
      <c r="D13" s="49">
        <v>-0.1252038</v>
      </c>
      <c r="E13" s="49">
        <v>-0.0638232</v>
      </c>
      <c r="F13" s="49">
        <v>-0.1851702</v>
      </c>
      <c r="G13" s="49">
        <v>-0.09955662</v>
      </c>
    </row>
    <row r="14" spans="1:7" ht="12.75">
      <c r="A14" t="s">
        <v>22</v>
      </c>
      <c r="B14" s="49">
        <v>-0.05989503</v>
      </c>
      <c r="C14" s="49">
        <v>-0.04885889</v>
      </c>
      <c r="D14" s="49">
        <v>-0.04570471</v>
      </c>
      <c r="E14" s="49">
        <v>-0.002667552</v>
      </c>
      <c r="F14" s="49">
        <v>0.08630619</v>
      </c>
      <c r="G14" s="49">
        <v>-0.02061631</v>
      </c>
    </row>
    <row r="15" spans="1:7" ht="12.75">
      <c r="A15" t="s">
        <v>23</v>
      </c>
      <c r="B15" s="49">
        <v>-0.3803634</v>
      </c>
      <c r="C15" s="49">
        <v>-0.1030433</v>
      </c>
      <c r="D15" s="49">
        <v>-0.06135163</v>
      </c>
      <c r="E15" s="49">
        <v>-0.08177664</v>
      </c>
      <c r="F15" s="49">
        <v>-0.346259</v>
      </c>
      <c r="G15" s="49">
        <v>-0.1605435</v>
      </c>
    </row>
    <row r="16" spans="1:7" ht="12.75">
      <c r="A16" t="s">
        <v>24</v>
      </c>
      <c r="B16" s="49">
        <v>-0.0252996</v>
      </c>
      <c r="C16" s="49">
        <v>0.05827932</v>
      </c>
      <c r="D16" s="49">
        <v>0.01980772</v>
      </c>
      <c r="E16" s="49">
        <v>0.05918797</v>
      </c>
      <c r="F16" s="49">
        <v>-0.0468425</v>
      </c>
      <c r="G16" s="49">
        <v>0.02311922</v>
      </c>
    </row>
    <row r="17" spans="1:7" ht="12.75">
      <c r="A17" t="s">
        <v>25</v>
      </c>
      <c r="B17" s="49">
        <v>-0.02236994</v>
      </c>
      <c r="C17" s="49">
        <v>-0.01008552</v>
      </c>
      <c r="D17" s="49">
        <v>-0.0104182</v>
      </c>
      <c r="E17" s="49">
        <v>-0.02016864</v>
      </c>
      <c r="F17" s="49">
        <v>-0.03650449</v>
      </c>
      <c r="G17" s="49">
        <v>-0.01789499</v>
      </c>
    </row>
    <row r="18" spans="1:7" ht="12.75">
      <c r="A18" t="s">
        <v>26</v>
      </c>
      <c r="B18" s="49">
        <v>0.03976814</v>
      </c>
      <c r="C18" s="49">
        <v>-0.003837874</v>
      </c>
      <c r="D18" s="49">
        <v>0.01175457</v>
      </c>
      <c r="E18" s="49">
        <v>-0.01612014</v>
      </c>
      <c r="F18" s="49">
        <v>0.02713975</v>
      </c>
      <c r="G18" s="49">
        <v>0.007423763</v>
      </c>
    </row>
    <row r="19" spans="1:7" ht="12.75">
      <c r="A19" t="s">
        <v>27</v>
      </c>
      <c r="B19" s="49">
        <v>-0.207251</v>
      </c>
      <c r="C19" s="49">
        <v>-0.1953019</v>
      </c>
      <c r="D19" s="49">
        <v>-0.207236</v>
      </c>
      <c r="E19" s="49">
        <v>-0.1976529</v>
      </c>
      <c r="F19" s="49">
        <v>-0.137313</v>
      </c>
      <c r="G19" s="49">
        <v>-0.1927603</v>
      </c>
    </row>
    <row r="20" spans="1:7" ht="12.75">
      <c r="A20" t="s">
        <v>28</v>
      </c>
      <c r="B20" s="49">
        <v>-0.00180325</v>
      </c>
      <c r="C20" s="49">
        <v>-0.001740216</v>
      </c>
      <c r="D20" s="49">
        <v>-0.005591143</v>
      </c>
      <c r="E20" s="49">
        <v>-0.001775565</v>
      </c>
      <c r="F20" s="49">
        <v>0.0003970549</v>
      </c>
      <c r="G20" s="49">
        <v>-0.002399813</v>
      </c>
    </row>
    <row r="21" spans="1:7" ht="12.75">
      <c r="A21" t="s">
        <v>29</v>
      </c>
      <c r="B21" s="49">
        <v>-64.02785</v>
      </c>
      <c r="C21" s="49">
        <v>66.53909</v>
      </c>
      <c r="D21" s="49">
        <v>-17.58032</v>
      </c>
      <c r="E21" s="49">
        <v>22.81618</v>
      </c>
      <c r="F21" s="49">
        <v>-59.84651</v>
      </c>
      <c r="G21" s="49">
        <v>0.008915612</v>
      </c>
    </row>
    <row r="22" spans="1:7" ht="12.75">
      <c r="A22" t="s">
        <v>30</v>
      </c>
      <c r="B22" s="49">
        <v>41.45764</v>
      </c>
      <c r="C22" s="49">
        <v>34.42575</v>
      </c>
      <c r="D22" s="49">
        <v>0.6186338</v>
      </c>
      <c r="E22" s="49">
        <v>-39.69003</v>
      </c>
      <c r="F22" s="49">
        <v>-35.20179</v>
      </c>
      <c r="G22" s="49">
        <v>0</v>
      </c>
    </row>
    <row r="23" spans="1:7" ht="12.75">
      <c r="A23" t="s">
        <v>31</v>
      </c>
      <c r="B23" s="49">
        <v>2.119333</v>
      </c>
      <c r="C23" s="49">
        <v>-0.9784956</v>
      </c>
      <c r="D23" s="49">
        <v>-1.012077</v>
      </c>
      <c r="E23" s="49">
        <v>-1.225078</v>
      </c>
      <c r="F23" s="49">
        <v>1.464103</v>
      </c>
      <c r="G23" s="49">
        <v>-0.270925</v>
      </c>
    </row>
    <row r="24" spans="1:7" ht="12.75">
      <c r="A24" t="s">
        <v>32</v>
      </c>
      <c r="B24" s="49">
        <v>-1.50238</v>
      </c>
      <c r="C24" s="49">
        <v>-3.359738</v>
      </c>
      <c r="D24" s="49">
        <v>-2.792462</v>
      </c>
      <c r="E24" s="49">
        <v>-2.831296</v>
      </c>
      <c r="F24" s="49">
        <v>-0.3037228</v>
      </c>
      <c r="G24" s="49">
        <v>-2.419784</v>
      </c>
    </row>
    <row r="25" spans="1:7" ht="12.75">
      <c r="A25" t="s">
        <v>33</v>
      </c>
      <c r="B25" s="49">
        <v>-0.3028048</v>
      </c>
      <c r="C25" s="49">
        <v>0.04848265</v>
      </c>
      <c r="D25" s="49">
        <v>-0.1957904</v>
      </c>
      <c r="E25" s="49">
        <v>-0.00584369</v>
      </c>
      <c r="F25" s="49">
        <v>-3.492474</v>
      </c>
      <c r="G25" s="49">
        <v>-0.545352</v>
      </c>
    </row>
    <row r="26" spans="1:7" ht="12.75">
      <c r="A26" t="s">
        <v>34</v>
      </c>
      <c r="B26" s="49">
        <v>0.7252969</v>
      </c>
      <c r="C26" s="49">
        <v>0.06898681</v>
      </c>
      <c r="D26" s="49">
        <v>0.1507636</v>
      </c>
      <c r="E26" s="49">
        <v>-0.3659427</v>
      </c>
      <c r="F26" s="49">
        <v>2.44609</v>
      </c>
      <c r="G26" s="49">
        <v>0.3953135</v>
      </c>
    </row>
    <row r="27" spans="1:7" ht="12.75">
      <c r="A27" t="s">
        <v>35</v>
      </c>
      <c r="B27" s="49">
        <v>0.03071856</v>
      </c>
      <c r="C27" s="49">
        <v>-0.02449379</v>
      </c>
      <c r="D27" s="49">
        <v>0.06804129</v>
      </c>
      <c r="E27" s="49">
        <v>0.04280262</v>
      </c>
      <c r="F27" s="49">
        <v>-0.2277418</v>
      </c>
      <c r="G27" s="49">
        <v>-0.005070308</v>
      </c>
    </row>
    <row r="28" spans="1:7" ht="12.75">
      <c r="A28" t="s">
        <v>36</v>
      </c>
      <c r="B28" s="49">
        <v>-0.1519453</v>
      </c>
      <c r="C28" s="49">
        <v>-0.5705858</v>
      </c>
      <c r="D28" s="49">
        <v>-0.5466966</v>
      </c>
      <c r="E28" s="49">
        <v>-0.2771326</v>
      </c>
      <c r="F28" s="49">
        <v>-0.3909122</v>
      </c>
      <c r="G28" s="49">
        <v>-0.4094877</v>
      </c>
    </row>
    <row r="29" spans="1:7" ht="12.75">
      <c r="A29" t="s">
        <v>37</v>
      </c>
      <c r="B29" s="49">
        <v>-0.01525659</v>
      </c>
      <c r="C29" s="49">
        <v>-0.04273848</v>
      </c>
      <c r="D29" s="49">
        <v>-0.0731197</v>
      </c>
      <c r="E29" s="49">
        <v>-0.01984793</v>
      </c>
      <c r="F29" s="49">
        <v>-0.1495612</v>
      </c>
      <c r="G29" s="49">
        <v>-0.05474832</v>
      </c>
    </row>
    <row r="30" spans="1:7" ht="12.75">
      <c r="A30" t="s">
        <v>38</v>
      </c>
      <c r="B30" s="49">
        <v>0.1427037</v>
      </c>
      <c r="C30" s="49">
        <v>0.0206349</v>
      </c>
      <c r="D30" s="49">
        <v>0.002389372</v>
      </c>
      <c r="E30" s="49">
        <v>-0.0419363</v>
      </c>
      <c r="F30" s="49">
        <v>0.3998177</v>
      </c>
      <c r="G30" s="49">
        <v>0.06938428</v>
      </c>
    </row>
    <row r="31" spans="1:7" ht="12.75">
      <c r="A31" t="s">
        <v>39</v>
      </c>
      <c r="B31" s="49">
        <v>-0.03631734</v>
      </c>
      <c r="C31" s="49">
        <v>-0.01731596</v>
      </c>
      <c r="D31" s="49">
        <v>-0.01649939</v>
      </c>
      <c r="E31" s="49">
        <v>0.009719772</v>
      </c>
      <c r="F31" s="49">
        <v>0.01689564</v>
      </c>
      <c r="G31" s="49">
        <v>-0.008827614</v>
      </c>
    </row>
    <row r="32" spans="1:7" ht="12.75">
      <c r="A32" t="s">
        <v>40</v>
      </c>
      <c r="B32" s="49">
        <v>-0.01983992</v>
      </c>
      <c r="C32" s="49">
        <v>-0.0451895</v>
      </c>
      <c r="D32" s="49">
        <v>-0.04721016</v>
      </c>
      <c r="E32" s="49">
        <v>-0.008934527</v>
      </c>
      <c r="F32" s="49">
        <v>-0.02339228</v>
      </c>
      <c r="G32" s="49">
        <v>-0.03036613</v>
      </c>
    </row>
    <row r="33" spans="1:7" ht="12.75">
      <c r="A33" t="s">
        <v>41</v>
      </c>
      <c r="B33" s="49">
        <v>0.09251528</v>
      </c>
      <c r="C33" s="49">
        <v>0.06315017</v>
      </c>
      <c r="D33" s="49">
        <v>0.09024362</v>
      </c>
      <c r="E33" s="49">
        <v>0.08045807</v>
      </c>
      <c r="F33" s="49">
        <v>0.04918881</v>
      </c>
      <c r="G33" s="49">
        <v>0.07623814</v>
      </c>
    </row>
    <row r="34" spans="1:7" ht="12.75">
      <c r="A34" t="s">
        <v>42</v>
      </c>
      <c r="B34" s="49">
        <v>0.002173526</v>
      </c>
      <c r="C34" s="49">
        <v>-0.004540648</v>
      </c>
      <c r="D34" s="49">
        <v>0.003235165</v>
      </c>
      <c r="E34" s="49">
        <v>0.0002569755</v>
      </c>
      <c r="F34" s="49">
        <v>-0.01262684</v>
      </c>
      <c r="G34" s="49">
        <v>-0.001586352</v>
      </c>
    </row>
    <row r="35" spans="1:7" ht="12.75">
      <c r="A35" t="s">
        <v>43</v>
      </c>
      <c r="B35" s="49">
        <v>-0.001242682</v>
      </c>
      <c r="C35" s="49">
        <v>-0.001720682</v>
      </c>
      <c r="D35" s="49">
        <v>-0.003419164</v>
      </c>
      <c r="E35" s="49">
        <v>-0.002544451</v>
      </c>
      <c r="F35" s="49">
        <v>0.0009881299</v>
      </c>
      <c r="G35" s="49">
        <v>-0.001897106</v>
      </c>
    </row>
    <row r="36" spans="1:6" ht="12.75">
      <c r="A36" t="s">
        <v>44</v>
      </c>
      <c r="B36" s="49">
        <v>21.68579</v>
      </c>
      <c r="C36" s="49">
        <v>21.68274</v>
      </c>
      <c r="D36" s="49">
        <v>21.68884</v>
      </c>
      <c r="E36" s="49">
        <v>21.68884</v>
      </c>
      <c r="F36" s="49">
        <v>21.69495</v>
      </c>
    </row>
    <row r="37" spans="1:6" ht="12.75">
      <c r="A37" t="s">
        <v>45</v>
      </c>
      <c r="B37" s="49">
        <v>0.155131</v>
      </c>
      <c r="C37" s="49">
        <v>0.06154378</v>
      </c>
      <c r="D37" s="49">
        <v>-0.003051758</v>
      </c>
      <c r="E37" s="49">
        <v>-0.02797445</v>
      </c>
      <c r="F37" s="49">
        <v>-0.06459554</v>
      </c>
    </row>
    <row r="38" spans="1:7" ht="12.75">
      <c r="A38" t="s">
        <v>55</v>
      </c>
      <c r="B38" s="49">
        <v>9.498197E-05</v>
      </c>
      <c r="C38" s="49">
        <v>-3.00509E-05</v>
      </c>
      <c r="D38" s="49">
        <v>4.221404E-05</v>
      </c>
      <c r="E38" s="49">
        <v>-0.0001404071</v>
      </c>
      <c r="F38" s="49">
        <v>0.0001280432</v>
      </c>
      <c r="G38" s="49">
        <v>0.0001786491</v>
      </c>
    </row>
    <row r="39" spans="1:7" ht="12.75">
      <c r="A39" t="s">
        <v>56</v>
      </c>
      <c r="B39" s="49">
        <v>0.0001084536</v>
      </c>
      <c r="C39" s="49">
        <v>-0.000113013</v>
      </c>
      <c r="D39" s="49">
        <v>2.988393E-05</v>
      </c>
      <c r="E39" s="49">
        <v>-3.934478E-05</v>
      </c>
      <c r="F39" s="49">
        <v>0.0001021898</v>
      </c>
      <c r="G39" s="49">
        <v>0.0007700945</v>
      </c>
    </row>
    <row r="40" spans="2:7" ht="12.75">
      <c r="B40" t="s">
        <v>46</v>
      </c>
      <c r="C40">
        <v>-0.00375</v>
      </c>
      <c r="D40" t="s">
        <v>47</v>
      </c>
      <c r="E40">
        <v>3.117363</v>
      </c>
      <c r="F40" t="s">
        <v>48</v>
      </c>
      <c r="G40">
        <v>54.981499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9.498196491525342E-05</v>
      </c>
      <c r="C50">
        <f>-0.017/(C7*C7+C22*C22)*(C21*C22+C6*C7)</f>
        <v>-3.005089373034954E-05</v>
      </c>
      <c r="D50">
        <f>-0.017/(D7*D7+D22*D22)*(D21*D22+D6*D7)</f>
        <v>4.2214038721071955E-05</v>
      </c>
      <c r="E50">
        <f>-0.017/(E7*E7+E22*E22)*(E21*E22+E6*E7)</f>
        <v>-0.0001404071164411504</v>
      </c>
      <c r="F50">
        <f>-0.017/(F7*F7+F22*F22)*(F21*F22+F6*F7)</f>
        <v>0.00012804316060553088</v>
      </c>
      <c r="G50">
        <f>(B50*B$4+C50*C$4+D50*D$4+E50*E$4+F50*F$4)/SUM(B$4:F$4)</f>
        <v>-3.862949438055339E-08</v>
      </c>
    </row>
    <row r="51" spans="1:7" ht="12.75">
      <c r="A51" t="s">
        <v>59</v>
      </c>
      <c r="B51">
        <f>-0.017/(B7*B7+B22*B22)*(B21*B7-B6*B22)</f>
        <v>0.0001084535721892051</v>
      </c>
      <c r="C51">
        <f>-0.017/(C7*C7+C22*C22)*(C21*C7-C6*C22)</f>
        <v>-0.00011301300054451624</v>
      </c>
      <c r="D51">
        <f>-0.017/(D7*D7+D22*D22)*(D21*D7-D6*D22)</f>
        <v>2.9883932496881265E-05</v>
      </c>
      <c r="E51">
        <f>-0.017/(E7*E7+E22*E22)*(E21*E7-E6*E22)</f>
        <v>-3.934478226637628E-05</v>
      </c>
      <c r="F51">
        <f>-0.017/(F7*F7+F22*F22)*(F21*F7-F6*F22)</f>
        <v>0.00010218980184505722</v>
      </c>
      <c r="G51">
        <f>(B51*B$4+C51*C$4+D51*D$4+E51*E$4+F51*F$4)/SUM(B$4:F$4)</f>
        <v>-1.2844906928365918E-07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10000.02588592621</v>
      </c>
      <c r="C62">
        <f>C7+(2/0.017)*(C8*C50-C23*C51)</f>
        <v>9999.978692961484</v>
      </c>
      <c r="D62">
        <f>D7+(2/0.017)*(D8*D50-D23*D51)</f>
        <v>10000.016578560704</v>
      </c>
      <c r="E62">
        <f>E7+(2/0.017)*(E8*E50-E23*E51)</f>
        <v>9999.976252754674</v>
      </c>
      <c r="F62">
        <f>F7+(2/0.017)*(F8*F50-F23*F51)</f>
        <v>9999.999091961805</v>
      </c>
    </row>
    <row r="63" spans="1:6" ht="12.75">
      <c r="A63" t="s">
        <v>67</v>
      </c>
      <c r="B63">
        <f>B8+(3/0.017)*(B9*B50-B24*B51)</f>
        <v>4.753924285066209</v>
      </c>
      <c r="C63">
        <f>C8+(3/0.017)*(C9*C50-C24*C51)</f>
        <v>2.2791273381713077</v>
      </c>
      <c r="D63">
        <f>D8+(3/0.017)*(D9*D50-D24*D51)</f>
        <v>2.636751485285872</v>
      </c>
      <c r="E63">
        <f>E8+(3/0.017)*(E9*E50-E24*E51)</f>
        <v>1.081360092015788</v>
      </c>
      <c r="F63">
        <f>F8+(3/0.017)*(F9*F50-F24*F51)</f>
        <v>1.0737274750795271</v>
      </c>
    </row>
    <row r="64" spans="1:6" ht="12.75">
      <c r="A64" t="s">
        <v>68</v>
      </c>
      <c r="B64">
        <f>B9+(4/0.017)*(B10*B50-B25*B51)</f>
        <v>-0.6809108947708367</v>
      </c>
      <c r="C64">
        <f>C9+(4/0.017)*(C10*C50-C25*C51)</f>
        <v>0.14715064411227136</v>
      </c>
      <c r="D64">
        <f>D9+(4/0.017)*(D10*D50-D25*D51)</f>
        <v>0.04470032241238031</v>
      </c>
      <c r="E64">
        <f>E9+(4/0.017)*(E10*E50-E25*E51)</f>
        <v>-0.2855970916329382</v>
      </c>
      <c r="F64">
        <f>F9+(4/0.017)*(F10*F50-F25*F51)</f>
        <v>-1.750828129698529</v>
      </c>
    </row>
    <row r="65" spans="1:6" ht="12.75">
      <c r="A65" t="s">
        <v>69</v>
      </c>
      <c r="B65">
        <f>B10+(5/0.017)*(B11*B50-B26*B51)</f>
        <v>-0.591536155419721</v>
      </c>
      <c r="C65">
        <f>C10+(5/0.017)*(C11*C50-C26*C51)</f>
        <v>0.4199072160190758</v>
      </c>
      <c r="D65">
        <f>D10+(5/0.017)*(D11*D50-D26*D51)</f>
        <v>0.1156604266853011</v>
      </c>
      <c r="E65">
        <f>E10+(5/0.017)*(E11*E50-E26*E51)</f>
        <v>0.39147335270744</v>
      </c>
      <c r="F65">
        <f>F10+(5/0.017)*(F11*F50-F26*F51)</f>
        <v>-1.7865153734563846</v>
      </c>
    </row>
    <row r="66" spans="1:6" ht="12.75">
      <c r="A66" t="s">
        <v>70</v>
      </c>
      <c r="B66">
        <f>B11+(6/0.017)*(B12*B50-B27*B51)</f>
        <v>2.4914910532073407</v>
      </c>
      <c r="C66">
        <f>C11+(6/0.017)*(C12*C50-C27*C51)</f>
        <v>1.9532224724929161</v>
      </c>
      <c r="D66">
        <f>D11+(6/0.017)*(D12*D50-D27*D51)</f>
        <v>2.152275734926242</v>
      </c>
      <c r="E66">
        <f>E11+(6/0.017)*(E12*E50-E27*E51)</f>
        <v>1.7294617850822644</v>
      </c>
      <c r="F66">
        <f>F11+(6/0.017)*(F12*F50-F27*F51)</f>
        <v>13.173019378681836</v>
      </c>
    </row>
    <row r="67" spans="1:6" ht="12.75">
      <c r="A67" t="s">
        <v>71</v>
      </c>
      <c r="B67">
        <f>B12+(7/0.017)*(B13*B50-B28*B51)</f>
        <v>-0.14246577717483208</v>
      </c>
      <c r="C67">
        <f>C12+(7/0.017)*(C13*C50-C28*C51)</f>
        <v>0.2437608781097529</v>
      </c>
      <c r="D67">
        <f>D12+(7/0.017)*(D13*D50-D28*D51)</f>
        <v>0.22781205903565552</v>
      </c>
      <c r="E67">
        <f>E12+(7/0.017)*(E13*E50-E28*E51)</f>
        <v>0.24180895103981911</v>
      </c>
      <c r="F67">
        <f>F12+(7/0.017)*(F13*F50-F28*F51)</f>
        <v>-0.4966050859887059</v>
      </c>
    </row>
    <row r="68" spans="1:6" ht="12.75">
      <c r="A68" t="s">
        <v>72</v>
      </c>
      <c r="B68">
        <f>B13+(8/0.017)*(B14*B50-B29*B51)</f>
        <v>-0.08522332162500326</v>
      </c>
      <c r="C68">
        <f>C13+(8/0.017)*(C14*C50-C29*C51)</f>
        <v>-0.07356855025992422</v>
      </c>
      <c r="D68">
        <f>D13+(8/0.017)*(D14*D50-D29*D51)</f>
        <v>-0.12508345939702736</v>
      </c>
      <c r="E68">
        <f>E13+(8/0.017)*(E14*E50-E29*E51)</f>
        <v>-0.06401443256471127</v>
      </c>
      <c r="F68">
        <f>F13+(8/0.017)*(F14*F50-F29*F51)</f>
        <v>-0.17277747212276215</v>
      </c>
    </row>
    <row r="69" spans="1:6" ht="12.75">
      <c r="A69" t="s">
        <v>73</v>
      </c>
      <c r="B69">
        <f>B14+(9/0.017)*(B15*B50-B30*B51)</f>
        <v>-0.08721500072300992</v>
      </c>
      <c r="C69">
        <f>C14+(9/0.017)*(C15*C50-C30*C51)</f>
        <v>-0.04598494899966206</v>
      </c>
      <c r="D69">
        <f>D14+(9/0.017)*(D15*D50-D30*D51)</f>
        <v>-0.047113635602577024</v>
      </c>
      <c r="E69">
        <f>E14+(9/0.017)*(E15*E50-E30*E51)</f>
        <v>0.0025376496822822</v>
      </c>
      <c r="F69">
        <f>F14+(9/0.017)*(F15*F50-F30*F51)</f>
        <v>0.04120380796662863</v>
      </c>
    </row>
    <row r="70" spans="1:6" ht="12.75">
      <c r="A70" t="s">
        <v>74</v>
      </c>
      <c r="B70">
        <f>B15+(10/0.017)*(B16*B50-B31*B51)</f>
        <v>-0.3794600238024471</v>
      </c>
      <c r="C70">
        <f>C15+(10/0.017)*(C16*C50-C31*C51)</f>
        <v>-0.10522463779347403</v>
      </c>
      <c r="D70">
        <f>D15+(10/0.017)*(D16*D50-D31*D51)</f>
        <v>-0.06056972969643772</v>
      </c>
      <c r="E70">
        <f>E15+(10/0.017)*(E16*E50-E31*E51)</f>
        <v>-0.08644016346040381</v>
      </c>
      <c r="F70">
        <f>F15+(10/0.017)*(F16*F50-F31*F51)</f>
        <v>-0.3508027787378294</v>
      </c>
    </row>
    <row r="71" spans="1:6" ht="12.75">
      <c r="A71" t="s">
        <v>75</v>
      </c>
      <c r="B71">
        <f>B16+(11/0.017)*(B17*B50-B32*B51)</f>
        <v>-0.025282149250774762</v>
      </c>
      <c r="C71">
        <f>C16+(11/0.017)*(C17*C50-C32*C51)</f>
        <v>0.055170899818701054</v>
      </c>
      <c r="D71">
        <f>D16+(11/0.017)*(D17*D50-D32*D51)</f>
        <v>0.02043603413531965</v>
      </c>
      <c r="E71">
        <f>E16+(11/0.017)*(E17*E50-E32*E51)</f>
        <v>0.060792865836481615</v>
      </c>
      <c r="F71">
        <f>F16+(11/0.017)*(F17*F50-F32*F51)</f>
        <v>-0.04832018682340458</v>
      </c>
    </row>
    <row r="72" spans="1:6" ht="12.75">
      <c r="A72" t="s">
        <v>76</v>
      </c>
      <c r="B72">
        <f>B17+(12/0.017)*(B18*B50-B33*B51)</f>
        <v>-0.02678619166107739</v>
      </c>
      <c r="C72">
        <f>C17+(12/0.017)*(C18*C50-C33*C51)</f>
        <v>-0.004966375242126519</v>
      </c>
      <c r="D72">
        <f>D17+(12/0.017)*(D18*D50-D33*D51)</f>
        <v>-0.01197158332368799</v>
      </c>
      <c r="E72">
        <f>E17+(12/0.017)*(E18*E50-E33*E51)</f>
        <v>-0.016336413444881997</v>
      </c>
      <c r="F72">
        <f>F17+(12/0.017)*(F18*F50-F33*F51)</f>
        <v>-0.037599691443894266</v>
      </c>
    </row>
    <row r="73" spans="1:6" ht="12.75">
      <c r="A73" t="s">
        <v>77</v>
      </c>
      <c r="B73">
        <f>B18+(13/0.017)*(B19*B50-B34*B51)</f>
        <v>0.024534561158543244</v>
      </c>
      <c r="C73">
        <f>C18+(13/0.017)*(C19*C50-C34*C51)</f>
        <v>0.0002577717079650377</v>
      </c>
      <c r="D73">
        <f>D18+(13/0.017)*(D19*D50-D34*D51)</f>
        <v>0.0049907862499180946</v>
      </c>
      <c r="E73">
        <f>E18+(13/0.017)*(E19*E50-E34*E51)</f>
        <v>0.005109612769073086</v>
      </c>
      <c r="F73">
        <f>F18+(13/0.017)*(F19*F50-F34*F51)</f>
        <v>0.014681424644054461</v>
      </c>
    </row>
    <row r="74" spans="1:6" ht="12.75">
      <c r="A74" t="s">
        <v>78</v>
      </c>
      <c r="B74">
        <f>B19+(14/0.017)*(B20*B50-B35*B51)</f>
        <v>-0.20728106123337264</v>
      </c>
      <c r="C74">
        <f>C19+(14/0.017)*(C20*C50-C35*C51)</f>
        <v>-0.19541897655623924</v>
      </c>
      <c r="D74">
        <f>D19+(14/0.017)*(D20*D50-D35*D51)</f>
        <v>-0.20734622666193847</v>
      </c>
      <c r="E74">
        <f>E19+(14/0.017)*(E20*E50-E35*E51)</f>
        <v>-0.1975300367484883</v>
      </c>
      <c r="F74">
        <f>F19+(14/0.017)*(F20*F50-F35*F51)</f>
        <v>-0.13735428899299268</v>
      </c>
    </row>
    <row r="75" spans="1:6" ht="12.75">
      <c r="A75" t="s">
        <v>79</v>
      </c>
      <c r="B75" s="49">
        <f>B20</f>
        <v>-0.00180325</v>
      </c>
      <c r="C75" s="49">
        <f>C20</f>
        <v>-0.001740216</v>
      </c>
      <c r="D75" s="49">
        <f>D20</f>
        <v>-0.005591143</v>
      </c>
      <c r="E75" s="49">
        <f>E20</f>
        <v>-0.001775565</v>
      </c>
      <c r="F75" s="49">
        <f>F20</f>
        <v>0.0003970549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41.54175599265071</v>
      </c>
      <c r="C82">
        <f>C22+(2/0.017)*(C8*C51+C23*C50)</f>
        <v>34.398005525885566</v>
      </c>
      <c r="D82">
        <f>D22+(2/0.017)*(D8*D51+D23*D50)</f>
        <v>0.6228247549547953</v>
      </c>
      <c r="E82">
        <f>E22+(2/0.017)*(E8*E51+E23*E50)</f>
        <v>-39.67485898221211</v>
      </c>
      <c r="F82">
        <f>F22+(2/0.017)*(F8*F51+F23*F50)</f>
        <v>-35.16641169118521</v>
      </c>
    </row>
    <row r="83" spans="1:6" ht="12.75">
      <c r="A83" t="s">
        <v>82</v>
      </c>
      <c r="B83">
        <f>B23+(3/0.017)*(B9*B51+B24*B50)</f>
        <v>2.0812440368037692</v>
      </c>
      <c r="C83">
        <f>C23+(3/0.017)*(C9*C51+C24*C50)</f>
        <v>-0.9636488898453673</v>
      </c>
      <c r="D83">
        <f>D23+(3/0.017)*(D9*D51+D24*D50)</f>
        <v>-1.0326558037342763</v>
      </c>
      <c r="E83">
        <f>E23+(3/0.017)*(E9*E51+E24*E50)</f>
        <v>-1.1530496002029784</v>
      </c>
      <c r="F83">
        <f>F23+(3/0.017)*(F9*F51+F24*F50)</f>
        <v>1.4253527226548146</v>
      </c>
    </row>
    <row r="84" spans="1:6" ht="12.75">
      <c r="A84" t="s">
        <v>83</v>
      </c>
      <c r="B84">
        <f>B24+(4/0.017)*(B10*B51+B25*B50)</f>
        <v>-1.5254324797191194</v>
      </c>
      <c r="C84">
        <f>C24+(4/0.017)*(C10*C51+C25*C50)</f>
        <v>-3.371645673376596</v>
      </c>
      <c r="D84">
        <f>D24+(4/0.017)*(D10*D51+D25*D50)</f>
        <v>-2.7937718161414593</v>
      </c>
      <c r="E84">
        <f>E24+(4/0.017)*(E10*E51+E25*E50)</f>
        <v>-2.835431795857515</v>
      </c>
      <c r="F84">
        <f>F24+(4/0.017)*(F10*F51+F25*F50)</f>
        <v>-0.4620733115958461</v>
      </c>
    </row>
    <row r="85" spans="1:6" ht="12.75">
      <c r="A85" t="s">
        <v>84</v>
      </c>
      <c r="B85">
        <f>B25+(5/0.017)*(B11*B51+B26*B50)</f>
        <v>-0.20287552443547485</v>
      </c>
      <c r="C85">
        <f>C25+(5/0.017)*(C11*C51+C26*C50)</f>
        <v>-0.017177937971398563</v>
      </c>
      <c r="D85">
        <f>D25+(5/0.017)*(D11*D51+D26*D50)</f>
        <v>-0.17502426942149957</v>
      </c>
      <c r="E85">
        <f>E25+(5/0.017)*(E11*E51+E26*E50)</f>
        <v>-0.010877213150006714</v>
      </c>
      <c r="F85">
        <f>F25+(5/0.017)*(F11*F51+F26*F50)</f>
        <v>-3.0039921717507743</v>
      </c>
    </row>
    <row r="86" spans="1:6" ht="12.75">
      <c r="A86" t="s">
        <v>85</v>
      </c>
      <c r="B86">
        <f>B26+(6/0.017)*(B12*B51+B27*B50)</f>
        <v>0.7207384218455383</v>
      </c>
      <c r="C86">
        <f>C26+(6/0.017)*(C12*C51+C27*C50)</f>
        <v>0.058500168486484254</v>
      </c>
      <c r="D86">
        <f>D26+(6/0.017)*(D12*D51+D27*D50)</f>
        <v>0.15413214833435213</v>
      </c>
      <c r="E86">
        <f>E26+(6/0.017)*(E12*E51+E27*E50)</f>
        <v>-0.3714327645396117</v>
      </c>
      <c r="F86">
        <f>F26+(6/0.017)*(F12*F51+F27*F50)</f>
        <v>2.4176457655341035</v>
      </c>
    </row>
    <row r="87" spans="1:6" ht="12.75">
      <c r="A87" t="s">
        <v>86</v>
      </c>
      <c r="B87">
        <f>B27+(7/0.017)*(B13*B51+B28*B50)</f>
        <v>0.02105487983866934</v>
      </c>
      <c r="C87">
        <f>C27+(7/0.017)*(C13*C51+C28*C50)</f>
        <v>-0.014083542660037633</v>
      </c>
      <c r="D87">
        <f>D27+(7/0.017)*(D13*D51+D28*D50)</f>
        <v>0.05699782097409295</v>
      </c>
      <c r="E87">
        <f>E27+(7/0.017)*(E13*E51+E28*E50)</f>
        <v>0.059858943177510296</v>
      </c>
      <c r="F87">
        <f>F27+(7/0.017)*(F13*F51+F28*F50)</f>
        <v>-0.2561437398570645</v>
      </c>
    </row>
    <row r="88" spans="1:6" ht="12.75">
      <c r="A88" t="s">
        <v>87</v>
      </c>
      <c r="B88">
        <f>B28+(8/0.017)*(B14*B51+B29*B50)</f>
        <v>-0.15568409099105224</v>
      </c>
      <c r="C88">
        <f>C28+(8/0.017)*(C14*C51+C29*C50)</f>
        <v>-0.5673829673963053</v>
      </c>
      <c r="D88">
        <f>D28+(8/0.017)*(D14*D51+D29*D50)</f>
        <v>-0.5487919008543541</v>
      </c>
      <c r="E88">
        <f>E28+(8/0.017)*(E14*E51+E29*E50)</f>
        <v>-0.27577177888411764</v>
      </c>
      <c r="F88">
        <f>F28+(8/0.017)*(F14*F51+F29*F50)</f>
        <v>-0.3957736947284019</v>
      </c>
    </row>
    <row r="89" spans="1:6" ht="12.75">
      <c r="A89" t="s">
        <v>88</v>
      </c>
      <c r="B89">
        <f>B29+(9/0.017)*(B15*B51+B30*B50)</f>
        <v>-0.029919967923540697</v>
      </c>
      <c r="C89">
        <f>C29+(9/0.017)*(C15*C51+C30*C50)</f>
        <v>-0.03690164364777934</v>
      </c>
      <c r="D89">
        <f>D29+(9/0.017)*(D15*D51+D30*D50)</f>
        <v>-0.07403693919684114</v>
      </c>
      <c r="E89">
        <f>E29+(9/0.017)*(E15*E51+E30*E50)</f>
        <v>-0.015027297560448136</v>
      </c>
      <c r="F89">
        <f>F29+(9/0.017)*(F15*F51+F30*F50)</f>
        <v>-0.14119131468278256</v>
      </c>
    </row>
    <row r="90" spans="1:6" ht="12.75">
      <c r="A90" t="s">
        <v>89</v>
      </c>
      <c r="B90">
        <f>B30+(10/0.017)*(B16*B51+B31*B50)</f>
        <v>0.13906056805373332</v>
      </c>
      <c r="C90">
        <f>C30+(10/0.017)*(C16*C51+C31*C50)</f>
        <v>0.017066687794649968</v>
      </c>
      <c r="D90">
        <f>D30+(10/0.017)*(D16*D51+D31*D50)</f>
        <v>0.0023278582818017984</v>
      </c>
      <c r="E90">
        <f>E30+(10/0.017)*(E16*E51+E31*E50)</f>
        <v>-0.04410892526554368</v>
      </c>
      <c r="F90">
        <f>F30+(10/0.017)*(F16*F51+F31*F50)</f>
        <v>0.39827449138419185</v>
      </c>
    </row>
    <row r="91" spans="1:6" ht="12.75">
      <c r="A91" t="s">
        <v>90</v>
      </c>
      <c r="B91">
        <f>B31+(11/0.017)*(B17*B51+B32*B50)</f>
        <v>-0.03910650937460093</v>
      </c>
      <c r="C91">
        <f>C31+(11/0.017)*(C17*C51+C32*C50)</f>
        <v>-0.01569974958033688</v>
      </c>
      <c r="D91">
        <f>D31+(11/0.017)*(D17*D51+D32*D50)</f>
        <v>-0.01799038714034571</v>
      </c>
      <c r="E91">
        <f>E31+(11/0.017)*(E17*E51+E32*E50)</f>
        <v>0.011044949714393518</v>
      </c>
      <c r="F91">
        <f>F31+(11/0.017)*(F17*F51+F32*F50)</f>
        <v>0.012543775958248904</v>
      </c>
    </row>
    <row r="92" spans="1:6" ht="12.75">
      <c r="A92" t="s">
        <v>91</v>
      </c>
      <c r="B92">
        <f>B32+(12/0.017)*(B18*B51+B33*B50)</f>
        <v>-0.010592663584890404</v>
      </c>
      <c r="C92">
        <f>C32+(12/0.017)*(C18*C51+C33*C50)</f>
        <v>-0.04622290427619181</v>
      </c>
      <c r="D92">
        <f>D32+(12/0.017)*(D18*D51+D33*D50)</f>
        <v>-0.044273110273821484</v>
      </c>
      <c r="E92">
        <f>E32+(12/0.017)*(E18*E51+E33*E50)</f>
        <v>-0.016461097968035337</v>
      </c>
      <c r="F92">
        <f>F32+(12/0.017)*(F18*F51+F33*F50)</f>
        <v>-0.016988729618741646</v>
      </c>
    </row>
    <row r="93" spans="1:6" ht="12.75">
      <c r="A93" t="s">
        <v>92</v>
      </c>
      <c r="B93">
        <f>B33+(13/0.017)*(B19*B51+B34*B50)</f>
        <v>0.07548477107331547</v>
      </c>
      <c r="C93">
        <f>C33+(13/0.017)*(C19*C51+C34*C50)</f>
        <v>0.08013283796472234</v>
      </c>
      <c r="D93">
        <f>D33+(13/0.017)*(D19*D51+D34*D50)</f>
        <v>0.08561221151138351</v>
      </c>
      <c r="E93">
        <f>E33+(13/0.017)*(E19*E51+E34*E50)</f>
        <v>0.08637729815507464</v>
      </c>
      <c r="F93">
        <f>F33+(13/0.017)*(F19*F51+F34*F50)</f>
        <v>0.037222104475497717</v>
      </c>
    </row>
    <row r="94" spans="1:6" ht="12.75">
      <c r="A94" t="s">
        <v>93</v>
      </c>
      <c r="B94">
        <f>B34+(14/0.017)*(B20*B51+B35*B50)</f>
        <v>0.0019152661205617638</v>
      </c>
      <c r="C94">
        <f>C34+(14/0.017)*(C20*C51+C35*C50)</f>
        <v>-0.004336103829909517</v>
      </c>
      <c r="D94">
        <f>D34+(14/0.017)*(D20*D51+D35*D50)</f>
        <v>0.0029786997728970897</v>
      </c>
      <c r="E94">
        <f>E34+(14/0.017)*(E20*E51+E35*E50)</f>
        <v>0.0006087199380146117</v>
      </c>
      <c r="F94">
        <f>F34+(14/0.017)*(F20*F51+F35*F50)</f>
        <v>-0.012489229687145642</v>
      </c>
    </row>
    <row r="95" spans="1:6" ht="12.75">
      <c r="A95" t="s">
        <v>94</v>
      </c>
      <c r="B95" s="49">
        <f>B35</f>
        <v>-0.001242682</v>
      </c>
      <c r="C95" s="49">
        <f>C35</f>
        <v>-0.001720682</v>
      </c>
      <c r="D95" s="49">
        <f>D35</f>
        <v>-0.003419164</v>
      </c>
      <c r="E95" s="49">
        <f>E35</f>
        <v>-0.002544451</v>
      </c>
      <c r="F95" s="49">
        <f>F35</f>
        <v>0.0009881299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4.753911979124739</v>
      </c>
      <c r="C103">
        <f>C63*10000/C62</f>
        <v>2.279132194327053</v>
      </c>
      <c r="D103">
        <f>D63*10000/D62</f>
        <v>2.636747113938663</v>
      </c>
      <c r="E103">
        <f>E63*10000/E62</f>
        <v>1.0813626599542252</v>
      </c>
      <c r="F103">
        <f>F63*10000/F62</f>
        <v>1.073727572578092</v>
      </c>
      <c r="G103">
        <f>AVERAGE(C103:E103)</f>
        <v>1.9990806560733134</v>
      </c>
      <c r="H103">
        <f>STDEV(C103:E103)</f>
        <v>0.8146329529197994</v>
      </c>
      <c r="I103">
        <f>(B103*B4+C103*C4+D103*D4+E103*E4+F103*F4)/SUM(B4:F4)</f>
        <v>2.2761863146088728</v>
      </c>
      <c r="K103">
        <f>(LN(H103)+LN(H123))/2-LN(K114*K115^3)</f>
        <v>-5.153514275034282</v>
      </c>
    </row>
    <row r="104" spans="1:11" ht="12.75">
      <c r="A104" t="s">
        <v>68</v>
      </c>
      <c r="B104">
        <f>B64*10000/B62</f>
        <v>-0.6809091321744816</v>
      </c>
      <c r="C104">
        <f>C64*10000/C62</f>
        <v>0.1471509576473836</v>
      </c>
      <c r="D104">
        <f>D64*10000/D62</f>
        <v>0.04470024830580231</v>
      </c>
      <c r="E104">
        <f>E64*10000/E62</f>
        <v>-0.2855977698489688</v>
      </c>
      <c r="F104">
        <f>F64*10000/F62</f>
        <v>-1.750828288680425</v>
      </c>
      <c r="G104">
        <f>AVERAGE(C104:E104)</f>
        <v>-0.03124885463192763</v>
      </c>
      <c r="H104">
        <f>STDEV(C104:E104)</f>
        <v>0.22615053607102611</v>
      </c>
      <c r="I104">
        <f>(B104*B4+C104*C4+D104*D4+E104*E4+F104*F4)/SUM(B4:F4)</f>
        <v>-0.354343321062851</v>
      </c>
      <c r="K104">
        <f>(LN(H104)+LN(H124))/2-LN(K114*K115^4)</f>
        <v>-4.596671021955208</v>
      </c>
    </row>
    <row r="105" spans="1:11" ht="12.75">
      <c r="A105" t="s">
        <v>69</v>
      </c>
      <c r="B105">
        <f>B65*10000/B62</f>
        <v>-0.5915346241775578</v>
      </c>
      <c r="C105">
        <f>C65*10000/C62</f>
        <v>0.41990811071890466</v>
      </c>
      <c r="D105">
        <f>D65*10000/D62</f>
        <v>0.1156602349372785</v>
      </c>
      <c r="E105">
        <f>E65*10000/E62</f>
        <v>0.39147428235102216</v>
      </c>
      <c r="F105">
        <f>F65*10000/F62</f>
        <v>-1.786515535678819</v>
      </c>
      <c r="G105">
        <f>AVERAGE(C105:E105)</f>
        <v>0.3090142093357351</v>
      </c>
      <c r="H105">
        <f>STDEV(C105:E105)</f>
        <v>0.16805189737302229</v>
      </c>
      <c r="I105">
        <f>(B105*B4+C105*C4+D105*D4+E105*E4+F105*F4)/SUM(B4:F4)</f>
        <v>-0.10048003029728927</v>
      </c>
      <c r="K105">
        <f>(LN(H105)+LN(H125))/2-LN(K114*K115^5)</f>
        <v>-4.77521880546039</v>
      </c>
    </row>
    <row r="106" spans="1:11" ht="12.75">
      <c r="A106" t="s">
        <v>70</v>
      </c>
      <c r="B106">
        <f>B66*10000/B62</f>
        <v>2.4914846037686798</v>
      </c>
      <c r="C106">
        <f>C66*10000/C62</f>
        <v>1.9532266342404287</v>
      </c>
      <c r="D106">
        <f>D66*10000/D62</f>
        <v>2.1522721667687654</v>
      </c>
      <c r="E106">
        <f>E66*10000/E62</f>
        <v>1.7294658920873467</v>
      </c>
      <c r="F106">
        <f>F66*10000/F62</f>
        <v>13.173020574842418</v>
      </c>
      <c r="G106">
        <f>AVERAGE(C106:E106)</f>
        <v>1.9449882310321802</v>
      </c>
      <c r="H106">
        <f>STDEV(C106:E106)</f>
        <v>0.21152349737809642</v>
      </c>
      <c r="I106">
        <f>(B106*B4+C106*C4+D106*D4+E106*E4+F106*F4)/SUM(B4:F4)</f>
        <v>3.5175378513272526</v>
      </c>
      <c r="K106">
        <f>(LN(H106)+LN(H126))/2-LN(K114*K115^6)</f>
        <v>-3.5179065684358575</v>
      </c>
    </row>
    <row r="107" spans="1:11" ht="12.75">
      <c r="A107" t="s">
        <v>71</v>
      </c>
      <c r="B107">
        <f>B67*10000/B62</f>
        <v>-0.14246540838992716</v>
      </c>
      <c r="C107">
        <f>C67*10000/C62</f>
        <v>0.24376139749310138</v>
      </c>
      <c r="D107">
        <f>D67*10000/D62</f>
        <v>0.22781168135667668</v>
      </c>
      <c r="E107">
        <f>E67*10000/E62</f>
        <v>0.241809525270831</v>
      </c>
      <c r="F107">
        <f>F67*10000/F62</f>
        <v>-0.4966051310823486</v>
      </c>
      <c r="G107">
        <f>AVERAGE(C107:E107)</f>
        <v>0.23779420137353635</v>
      </c>
      <c r="H107">
        <f>STDEV(C107:E107)</f>
        <v>0.008700027626868247</v>
      </c>
      <c r="I107">
        <f>(B107*B4+C107*C4+D107*D4+E107*E4+F107*F4)/SUM(B4:F4)</f>
        <v>0.08487734964558896</v>
      </c>
      <c r="K107">
        <f>(LN(H107)+LN(H127))/2-LN(K114*K115^7)</f>
        <v>-5.471876631440562</v>
      </c>
    </row>
    <row r="108" spans="1:9" ht="12.75">
      <c r="A108" t="s">
        <v>72</v>
      </c>
      <c r="B108">
        <f>B68*10000/B62</f>
        <v>-0.08522310101711282</v>
      </c>
      <c r="C108">
        <f>C68*10000/C62</f>
        <v>-0.07356870701305161</v>
      </c>
      <c r="D108">
        <f>D68*10000/D62</f>
        <v>-0.1250832520269987</v>
      </c>
      <c r="E108">
        <f>E68*10000/E62</f>
        <v>-0.06401458458171573</v>
      </c>
      <c r="F108">
        <f>F68*10000/F62</f>
        <v>-0.17277748781161797</v>
      </c>
      <c r="G108">
        <f>AVERAGE(C108:E108)</f>
        <v>-0.08755551454058867</v>
      </c>
      <c r="H108">
        <f>STDEV(C108:E108)</f>
        <v>0.03284917996685638</v>
      </c>
      <c r="I108">
        <f>(B108*B4+C108*C4+D108*D4+E108*E4+F108*F4)/SUM(B4:F4)</f>
        <v>-0.09854279005686478</v>
      </c>
    </row>
    <row r="109" spans="1:9" ht="12.75">
      <c r="A109" t="s">
        <v>73</v>
      </c>
      <c r="B109">
        <f>B69*10000/B62</f>
        <v>-0.08721477495948701</v>
      </c>
      <c r="C109">
        <f>C69*10000/C62</f>
        <v>-0.04598504698017878</v>
      </c>
      <c r="D109">
        <f>D69*10000/D62</f>
        <v>-0.04711355749507973</v>
      </c>
      <c r="E109">
        <f>E69*10000/E62</f>
        <v>0.002537655708515466</v>
      </c>
      <c r="F109">
        <f>F69*10000/F62</f>
        <v>0.04120381170809211</v>
      </c>
      <c r="G109">
        <f>AVERAGE(C109:E109)</f>
        <v>-0.03018698292224768</v>
      </c>
      <c r="H109">
        <f>STDEV(C109:E109)</f>
        <v>0.02834598497373283</v>
      </c>
      <c r="I109">
        <f>(B109*B4+C109*C4+D109*D4+E109*E4+F109*F4)/SUM(B4:F4)</f>
        <v>-0.028976054770588344</v>
      </c>
    </row>
    <row r="110" spans="1:11" ht="12.75">
      <c r="A110" t="s">
        <v>74</v>
      </c>
      <c r="B110">
        <f>B70*10000/B62</f>
        <v>-0.37945904153757215</v>
      </c>
      <c r="C110">
        <f>C70*10000/C62</f>
        <v>-0.10522486199649278</v>
      </c>
      <c r="D110">
        <f>D70*10000/D62</f>
        <v>-0.060569629280710136</v>
      </c>
      <c r="E110">
        <f>E70*10000/E62</f>
        <v>-0.08644036873246805</v>
      </c>
      <c r="F110">
        <f>F70*10000/F62</f>
        <v>-0.3508028105920645</v>
      </c>
      <c r="G110">
        <f>AVERAGE(C110:E110)</f>
        <v>-0.08407828666989033</v>
      </c>
      <c r="H110">
        <f>STDEV(C110:E110)</f>
        <v>0.022421129007655628</v>
      </c>
      <c r="I110">
        <f>(B110*B4+C110*C4+D110*D4+E110*E4+F110*F4)/SUM(B4:F4)</f>
        <v>-0.16247371096025048</v>
      </c>
      <c r="K110">
        <f>EXP(AVERAGE(K103:K107))</f>
        <v>0.009067692471898424</v>
      </c>
    </row>
    <row r="111" spans="1:9" ht="12.75">
      <c r="A111" t="s">
        <v>75</v>
      </c>
      <c r="B111">
        <f>B71*10000/B62</f>
        <v>-0.02528208380575918</v>
      </c>
      <c r="C111">
        <f>C71*10000/C62</f>
        <v>0.055171017371800274</v>
      </c>
      <c r="D111">
        <f>D71*10000/D62</f>
        <v>0.020436000255372573</v>
      </c>
      <c r="E111">
        <f>E71*10000/E62</f>
        <v>0.06079301020313435</v>
      </c>
      <c r="F111">
        <f>F71*10000/F62</f>
        <v>-0.048320191211062506</v>
      </c>
      <c r="G111">
        <f>AVERAGE(C111:E111)</f>
        <v>0.04546667594343573</v>
      </c>
      <c r="H111">
        <f>STDEV(C111:E111)</f>
        <v>0.021858699524437405</v>
      </c>
      <c r="I111">
        <f>(B111*B4+C111*C4+D111*D4+E111*E4+F111*F4)/SUM(B4:F4)</f>
        <v>0.022718983845916026</v>
      </c>
    </row>
    <row r="112" spans="1:9" ht="12.75">
      <c r="A112" t="s">
        <v>76</v>
      </c>
      <c r="B112">
        <f>B72*10000/B62</f>
        <v>-0.0267861223227188</v>
      </c>
      <c r="C112">
        <f>C72*10000/C62</f>
        <v>-0.004966385824023922</v>
      </c>
      <c r="D112">
        <f>D72*10000/D62</f>
        <v>-0.011971563476558809</v>
      </c>
      <c r="E112">
        <f>E72*10000/E62</f>
        <v>-0.016336452239455908</v>
      </c>
      <c r="F112">
        <f>F72*10000/F62</f>
        <v>-0.03759969485809017</v>
      </c>
      <c r="G112">
        <f>AVERAGE(C112:E112)</f>
        <v>-0.01109146718001288</v>
      </c>
      <c r="H112">
        <f>STDEV(C112:E112)</f>
        <v>0.005735898333411161</v>
      </c>
      <c r="I112">
        <f>(B112*B4+C112*C4+D112*D4+E112*E4+F112*F4)/SUM(B4:F4)</f>
        <v>-0.016897042596101763</v>
      </c>
    </row>
    <row r="113" spans="1:9" ht="12.75">
      <c r="A113" t="s">
        <v>77</v>
      </c>
      <c r="B113">
        <f>B73*10000/B62</f>
        <v>0.02453449764872367</v>
      </c>
      <c r="C113">
        <f>C73*10000/C62</f>
        <v>0.0002577722572013789</v>
      </c>
      <c r="D113">
        <f>D73*10000/D62</f>
        <v>0.004990777975926531</v>
      </c>
      <c r="E113">
        <f>E73*10000/E62</f>
        <v>0.005109624903024696</v>
      </c>
      <c r="F113">
        <f>F73*10000/F62</f>
        <v>0.014681425977184017</v>
      </c>
      <c r="G113">
        <f>AVERAGE(C113:E113)</f>
        <v>0.003452725045384202</v>
      </c>
      <c r="H113">
        <f>STDEV(C113:E113)</f>
        <v>0.002767548307989955</v>
      </c>
      <c r="I113">
        <f>(B113*B4+C113*C4+D113*D4+E113*E4+F113*F4)/SUM(B4:F4)</f>
        <v>0.008008966886505146</v>
      </c>
    </row>
    <row r="114" spans="1:11" ht="12.75">
      <c r="A114" t="s">
        <v>78</v>
      </c>
      <c r="B114">
        <f>B74*10000/B62</f>
        <v>-0.20728052466853603</v>
      </c>
      <c r="C114">
        <f>C74*10000/C62</f>
        <v>-0.19541939293709246</v>
      </c>
      <c r="D114">
        <f>D74*10000/D62</f>
        <v>-0.2073458829123078</v>
      </c>
      <c r="E114">
        <f>E74*10000/E62</f>
        <v>-0.19753050582902643</v>
      </c>
      <c r="F114">
        <f>F74*10000/F62</f>
        <v>-0.13735430146528788</v>
      </c>
      <c r="G114">
        <f>AVERAGE(C114:E114)</f>
        <v>-0.2000985938928089</v>
      </c>
      <c r="H114">
        <f>STDEV(C114:E114)</f>
        <v>0.006364479398170322</v>
      </c>
      <c r="I114">
        <f>(B114*B4+C114*C4+D114*D4+E114*E4+F114*F4)/SUM(B4:F4)</f>
        <v>-0.1927965931959724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-0.0018032453321324392</v>
      </c>
      <c r="C115">
        <f>C75*10000/C62</f>
        <v>-0.001740219707892834</v>
      </c>
      <c r="D115">
        <f>D75*10000/D62</f>
        <v>-0.005591133730705003</v>
      </c>
      <c r="E115">
        <f>E75*10000/E62</f>
        <v>-0.0017755692164877776</v>
      </c>
      <c r="F115">
        <f>F75*10000/F62</f>
        <v>0.00039705493605410476</v>
      </c>
      <c r="G115">
        <f>AVERAGE(C115:E115)</f>
        <v>-0.003035640885028538</v>
      </c>
      <c r="H115">
        <f>STDEV(C115:E115)</f>
        <v>0.002213192300765384</v>
      </c>
      <c r="I115">
        <f>(B115*B4+C115*C4+D115*D4+E115*E4+F115*F4)/SUM(B4:F4)</f>
        <v>-0.0023995733431404825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41.541648458246044</v>
      </c>
      <c r="C122">
        <f>C82*10000/C62</f>
        <v>34.39807881800459</v>
      </c>
      <c r="D122">
        <f>D82*10000/D62</f>
        <v>0.6228237224027063</v>
      </c>
      <c r="E122">
        <f>E82*10000/E62</f>
        <v>-39.6749531992968</v>
      </c>
      <c r="F122">
        <f>F82*10000/F62</f>
        <v>-35.16641488443</v>
      </c>
      <c r="G122">
        <f>AVERAGE(C122:E122)</f>
        <v>-1.5513502196298343</v>
      </c>
      <c r="H122">
        <f>STDEV(C122:E122)</f>
        <v>37.08434699852081</v>
      </c>
      <c r="I122">
        <f>(B122*B4+C122*C4+D122*D4+E122*E4+F122*F4)/SUM(B4:F4)</f>
        <v>0.23945619770606566</v>
      </c>
    </row>
    <row r="123" spans="1:9" ht="12.75">
      <c r="A123" t="s">
        <v>82</v>
      </c>
      <c r="B123">
        <f>B83*10000/B62</f>
        <v>2.081238649324759</v>
      </c>
      <c r="C123">
        <f>C83*10000/C62</f>
        <v>-0.9636509431001434</v>
      </c>
      <c r="D123">
        <f>D83*10000/D62</f>
        <v>-1.0326540917424218</v>
      </c>
      <c r="E123">
        <f>E83*10000/E62</f>
        <v>-1.1530523383846538</v>
      </c>
      <c r="F123">
        <f>F83*10000/F62</f>
        <v>1.4253528520822976</v>
      </c>
      <c r="G123">
        <f>AVERAGE(C123:E123)</f>
        <v>-1.0497857910757398</v>
      </c>
      <c r="H123">
        <f>STDEV(C123:E123)</f>
        <v>0.09585584737231817</v>
      </c>
      <c r="I123">
        <f>(B123*B4+C123*C4+D123*D4+E123*E4+F123*F4)/SUM(B4:F4)</f>
        <v>-0.2656774147814273</v>
      </c>
    </row>
    <row r="124" spans="1:9" ht="12.75">
      <c r="A124" t="s">
        <v>83</v>
      </c>
      <c r="B124">
        <f>B84*10000/B62</f>
        <v>-1.5254285310060802</v>
      </c>
      <c r="C124">
        <f>C84*10000/C62</f>
        <v>-3.3716528573703255</v>
      </c>
      <c r="D124">
        <f>D84*10000/D62</f>
        <v>-2.793767184477573</v>
      </c>
      <c r="E124">
        <f>E84*10000/E62</f>
        <v>-2.835438529242951</v>
      </c>
      <c r="F124">
        <f>F84*10000/F62</f>
        <v>-0.46207335355387147</v>
      </c>
      <c r="G124">
        <f>AVERAGE(C124:E124)</f>
        <v>-3.000286190363617</v>
      </c>
      <c r="H124">
        <f>STDEV(C124:E124)</f>
        <v>0.3222871798045852</v>
      </c>
      <c r="I124">
        <f>(B124*B4+C124*C4+D124*D4+E124*E4+F124*F4)/SUM(B4:F4)</f>
        <v>-2.44847401098629</v>
      </c>
    </row>
    <row r="125" spans="1:9" ht="12.75">
      <c r="A125" t="s">
        <v>84</v>
      </c>
      <c r="B125">
        <f>B85*10000/B62</f>
        <v>-0.20287499927474875</v>
      </c>
      <c r="C125">
        <f>C85*10000/C62</f>
        <v>-0.01717797457257515</v>
      </c>
      <c r="D125">
        <f>D85*10000/D62</f>
        <v>-0.17502397925693308</v>
      </c>
      <c r="E125">
        <f>E85*10000/E62</f>
        <v>-0.010877238980452968</v>
      </c>
      <c r="F125">
        <f>F85*10000/F62</f>
        <v>-3.003992444524762</v>
      </c>
      <c r="G125">
        <f>AVERAGE(C125:E125)</f>
        <v>-0.06769306426998707</v>
      </c>
      <c r="H125">
        <f>STDEV(C125:E125)</f>
        <v>0.0930046708569077</v>
      </c>
      <c r="I125">
        <f>(B125*B4+C125*C4+D125*D4+E125*E4+F125*F4)/SUM(B4:F4)</f>
        <v>-0.4778042847799289</v>
      </c>
    </row>
    <row r="126" spans="1:9" ht="12.75">
      <c r="A126" t="s">
        <v>85</v>
      </c>
      <c r="B126">
        <f>B86*10000/B62</f>
        <v>0.7207365561522072</v>
      </c>
      <c r="C126">
        <f>C86*10000/C62</f>
        <v>0.058500293133284156</v>
      </c>
      <c r="D126">
        <f>D86*10000/D62</f>
        <v>0.154131892805858</v>
      </c>
      <c r="E126">
        <f>E86*10000/E62</f>
        <v>-0.3714336465922045</v>
      </c>
      <c r="F126">
        <f>F86*10000/F62</f>
        <v>2.417645985065593</v>
      </c>
      <c r="G126">
        <f>AVERAGE(C126:E126)</f>
        <v>-0.052933820217687444</v>
      </c>
      <c r="H126">
        <f>STDEV(C126:E126)</f>
        <v>0.2799427714095008</v>
      </c>
      <c r="I126">
        <f>(B126*B4+C126*C4+D126*D4+E126*E4+F126*F4)/SUM(B4:F4)</f>
        <v>0.38799857275709965</v>
      </c>
    </row>
    <row r="127" spans="1:9" ht="12.75">
      <c r="A127" t="s">
        <v>86</v>
      </c>
      <c r="B127">
        <f>B87*10000/B62</f>
        <v>0.021054825336303838</v>
      </c>
      <c r="C127">
        <f>C87*10000/C62</f>
        <v>-0.014083572667960162</v>
      </c>
      <c r="D127">
        <f>D87*10000/D62</f>
        <v>0.056997726480066103</v>
      </c>
      <c r="E127">
        <f>E87*10000/E62</f>
        <v>0.059859085326348725</v>
      </c>
      <c r="F127">
        <f>F87*10000/F62</f>
        <v>-0.25614376311589654</v>
      </c>
      <c r="G127">
        <f>AVERAGE(C127:E127)</f>
        <v>0.03425774637948489</v>
      </c>
      <c r="H127">
        <f>STDEV(C127:E127)</f>
        <v>0.04188924908669234</v>
      </c>
      <c r="I127">
        <f>(B127*B4+C127*C4+D127*D4+E127*E4+F127*F4)/SUM(B4:F4)</f>
        <v>-0.006284668637645762</v>
      </c>
    </row>
    <row r="128" spans="1:9" ht="12.75">
      <c r="A128" t="s">
        <v>87</v>
      </c>
      <c r="B128">
        <f>B88*10000/B62</f>
        <v>-0.1556836879894063</v>
      </c>
      <c r="C128">
        <f>C88*10000/C62</f>
        <v>-0.5673841763239552</v>
      </c>
      <c r="D128">
        <f>D88*10000/D62</f>
        <v>-0.5487909910378782</v>
      </c>
      <c r="E128">
        <f>E88*10000/E62</f>
        <v>-0.27577243376768157</v>
      </c>
      <c r="F128">
        <f>F88*10000/F62</f>
        <v>-0.39577373066616833</v>
      </c>
      <c r="G128">
        <f>AVERAGE(C128:E128)</f>
        <v>-0.4639825337098384</v>
      </c>
      <c r="H128">
        <f>STDEV(C128:E128)</f>
        <v>0.16325963348282999</v>
      </c>
      <c r="I128">
        <f>(B128*B4+C128*C4+D128*D4+E128*E4+F128*F4)/SUM(B4:F4)</f>
        <v>-0.41009825351749224</v>
      </c>
    </row>
    <row r="129" spans="1:9" ht="12.75">
      <c r="A129" t="s">
        <v>88</v>
      </c>
      <c r="B129">
        <f>B89*10000/B62</f>
        <v>-0.029919890473132996</v>
      </c>
      <c r="C129">
        <f>C89*10000/C62</f>
        <v>-0.03690172227442112</v>
      </c>
      <c r="D129">
        <f>D89*10000/D62</f>
        <v>-0.07403681645445555</v>
      </c>
      <c r="E129">
        <f>E89*10000/E62</f>
        <v>-0.015027333246225056</v>
      </c>
      <c r="F129">
        <f>F89*10000/F62</f>
        <v>-0.1411913275034944</v>
      </c>
      <c r="G129">
        <f>AVERAGE(C129:E129)</f>
        <v>-0.04198862399170058</v>
      </c>
      <c r="H129">
        <f>STDEV(C129:E129)</f>
        <v>0.029831815297372614</v>
      </c>
      <c r="I129">
        <f>(B129*B4+C129*C4+D129*D4+E129*E4+F129*F4)/SUM(B4:F4)</f>
        <v>-0.05342148121411556</v>
      </c>
    </row>
    <row r="130" spans="1:9" ht="12.75">
      <c r="A130" t="s">
        <v>89</v>
      </c>
      <c r="B130">
        <f>B90*10000/B62</f>
        <v>0.1390602080835048</v>
      </c>
      <c r="C130">
        <f>C90*10000/C62</f>
        <v>0.01706672415878487</v>
      </c>
      <c r="D130">
        <f>D90*10000/D62</f>
        <v>0.002327854422554213</v>
      </c>
      <c r="E130">
        <f>E90*10000/E62</f>
        <v>-0.04410903001233936</v>
      </c>
      <c r="F130">
        <f>F90*10000/F62</f>
        <v>0.39827452754904014</v>
      </c>
      <c r="G130">
        <f>AVERAGE(C130:E130)</f>
        <v>-0.008238150477000092</v>
      </c>
      <c r="H130">
        <f>STDEV(C130:E130)</f>
        <v>0.03192723867255842</v>
      </c>
      <c r="I130">
        <f>(B130*B4+C130*C4+D130*D4+E130*E4+F130*F4)/SUM(B4:F4)</f>
        <v>0.06722373467008912</v>
      </c>
    </row>
    <row r="131" spans="1:9" ht="12.75">
      <c r="A131" t="s">
        <v>90</v>
      </c>
      <c r="B131">
        <f>B91*10000/B62</f>
        <v>-0.03910640814404138</v>
      </c>
      <c r="C131">
        <f>C91*10000/C62</f>
        <v>-0.015699783031925058</v>
      </c>
      <c r="D131">
        <f>D91*10000/D62</f>
        <v>-0.017990357314922628</v>
      </c>
      <c r="E131">
        <f>E91*10000/E62</f>
        <v>0.011044975943168854</v>
      </c>
      <c r="F131">
        <f>F91*10000/F62</f>
        <v>0.012543777097271775</v>
      </c>
      <c r="G131">
        <f>AVERAGE(C131:E131)</f>
        <v>-0.00754838813455961</v>
      </c>
      <c r="H131">
        <f>STDEV(C131:E131)</f>
        <v>0.01614300385404479</v>
      </c>
      <c r="I131">
        <f>(B131*B4+C131*C4+D131*D4+E131*E4+F131*F4)/SUM(B4:F4)</f>
        <v>-0.009459892553878873</v>
      </c>
    </row>
    <row r="132" spans="1:9" ht="12.75">
      <c r="A132" t="s">
        <v>91</v>
      </c>
      <c r="B132">
        <f>B92*10000/B62</f>
        <v>-0.01059263616487059</v>
      </c>
      <c r="C132">
        <f>C92*10000/C62</f>
        <v>-0.04622300276372183</v>
      </c>
      <c r="D132">
        <f>D92*10000/D62</f>
        <v>-0.04427303687549854</v>
      </c>
      <c r="E132">
        <f>E92*10000/E62</f>
        <v>-0.016461137058701347</v>
      </c>
      <c r="F132">
        <f>F92*10000/F62</f>
        <v>-0.016988731161383323</v>
      </c>
      <c r="G132">
        <f>AVERAGE(C132:E132)</f>
        <v>-0.03565239223264057</v>
      </c>
      <c r="H132">
        <f>STDEV(C132:E132)</f>
        <v>0.016648687579047947</v>
      </c>
      <c r="I132">
        <f>(B132*B4+C132*C4+D132*D4+E132*E4+F132*F4)/SUM(B4:F4)</f>
        <v>-0.02952742566681148</v>
      </c>
    </row>
    <row r="133" spans="1:9" ht="12.75">
      <c r="A133" t="s">
        <v>92</v>
      </c>
      <c r="B133">
        <f>B93*10000/B62</f>
        <v>0.07548457567449988</v>
      </c>
      <c r="C133">
        <f>C93*10000/C62</f>
        <v>0.08013300870443263</v>
      </c>
      <c r="D133">
        <f>D93*10000/D62</f>
        <v>0.08561206957889425</v>
      </c>
      <c r="E133">
        <f>E93*10000/E62</f>
        <v>0.08637750327785074</v>
      </c>
      <c r="F133">
        <f>F93*10000/F62</f>
        <v>0.037222107855407284</v>
      </c>
      <c r="G133">
        <f>AVERAGE(C133:E133)</f>
        <v>0.08404086052039254</v>
      </c>
      <c r="H133">
        <f>STDEV(C133:E133)</f>
        <v>0.003405870160252799</v>
      </c>
      <c r="I133">
        <f>(B133*B4+C133*C4+D133*D4+E133*E4+F133*F4)/SUM(B4:F4)</f>
        <v>0.07657101364602528</v>
      </c>
    </row>
    <row r="134" spans="1:9" ht="12.75">
      <c r="A134" t="s">
        <v>93</v>
      </c>
      <c r="B134">
        <f>B94*10000/B62</f>
        <v>0.0019152611627308504</v>
      </c>
      <c r="C134">
        <f>C94*10000/C62</f>
        <v>-0.004336113068882334</v>
      </c>
      <c r="D134">
        <f>D94*10000/D62</f>
        <v>0.002978694834649776</v>
      </c>
      <c r="E134">
        <f>E94*10000/E62</f>
        <v>0.0006087213835602148</v>
      </c>
      <c r="F134">
        <f>F94*10000/F62</f>
        <v>-0.012489230821215504</v>
      </c>
      <c r="G134">
        <f>AVERAGE(C134:E134)</f>
        <v>-0.000249565616890781</v>
      </c>
      <c r="H134">
        <f>STDEV(C134:E134)</f>
        <v>0.0037321704272114007</v>
      </c>
      <c r="I134">
        <f>(B134*B4+C134*C4+D134*D4+E134*E4+F134*F4)/SUM(B4:F4)</f>
        <v>-0.0015633440422228814</v>
      </c>
    </row>
    <row r="135" spans="1:9" ht="12.75">
      <c r="A135" t="s">
        <v>94</v>
      </c>
      <c r="B135">
        <f>B95*10000/B62</f>
        <v>-0.0012426787832108715</v>
      </c>
      <c r="C135">
        <f>C95*10000/C62</f>
        <v>-0.0017206856662715765</v>
      </c>
      <c r="D135">
        <f>D95*10000/D62</f>
        <v>-0.0034191583315276042</v>
      </c>
      <c r="E135">
        <f>E95*10000/E62</f>
        <v>-0.002544457042384561</v>
      </c>
      <c r="F135">
        <f>F95*10000/F62</f>
        <v>0.0009881299897259773</v>
      </c>
      <c r="G135">
        <f>AVERAGE(C135:E135)</f>
        <v>-0.0025614336800612474</v>
      </c>
      <c r="H135">
        <f>STDEV(C135:E135)</f>
        <v>0.00084936358723787</v>
      </c>
      <c r="I135">
        <f>(B135*B4+C135*C4+D135*D4+E135*E4+F135*F4)/SUM(B4:F4)</f>
        <v>-0.0018976026239418341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2006-04-03T11:21:47Z</cp:lastPrinted>
  <dcterms:created xsi:type="dcterms:W3CDTF">2006-04-03T11:21:47Z</dcterms:created>
  <dcterms:modified xsi:type="dcterms:W3CDTF">2006-04-03T17:32:07Z</dcterms:modified>
  <cp:category/>
  <cp:version/>
  <cp:contentType/>
  <cp:contentStatus/>
</cp:coreProperties>
</file>