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<sst xmlns="http://schemas.openxmlformats.org/spreadsheetml/2006/main" count="204" uniqueCount="98">
  <si>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16/08/2006       09:53:45</t>
  </si>
  <si>
    <t>LISSNER</t>
  </si>
  <si>
    <t>HCMQAP817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</si>
  <si>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</si>
  <si>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</si>
  <si>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</si>
  <si>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</si>
  <si>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</si>
  <si>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</si>
  <si>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</si>
  <si>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</si>
  <si>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</si>
  <si>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</si>
  <si>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</si>
  <si>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</si>
  <si>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</si>
  <si>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</si>
  <si>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</si>
  <si>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b5*!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</si>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</sst>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-0.002282</v>
      </c>
      <c r="C4" s="12">
        <v>-0.003751</v>
      </c>
      <c r="D4" s="12">
        <v>-0.003748</v>
      </c>
      <c r="E4" s="12">
        <v>-0.003751</v>
      </c>
      <c r="F4" s="24">
        <v>-0.002057</v>
      </c>
      <c r="G4" s="34">
        <v>-0.01169</v>
      </c>
    </row>
    <row r="5" spans="1:7" ht="12.75" thickBot="1">
      <c r="A5" s="44" t="s">
        <v>13</v>
      </c>
      <c r="B5" s="45">
        <v>0.603918</v>
      </c>
      <c r="C5" s="46">
        <v>0.420716</v>
      </c>
      <c r="D5" s="46">
        <v>0.518349</v>
      </c>
      <c r="E5" s="46">
        <v>0.157918</v>
      </c>
      <c r="F5" s="47">
        <v>-2.475519</v>
      </c>
      <c r="G5" s="48">
        <v>6.631386</v>
      </c>
    </row>
    <row r="6" spans="1:7" ht="12.75" thickTop="1">
      <c r="A6" s="6" t="s">
        <v>14</v>
      </c>
      <c r="B6" s="39">
        <v>-38.97015</v>
      </c>
      <c r="C6" s="40">
        <v>68.69843</v>
      </c>
      <c r="D6" s="40">
        <v>-2.977822</v>
      </c>
      <c r="E6" s="40">
        <v>-19.96802</v>
      </c>
      <c r="F6" s="41">
        <v>-40.24018</v>
      </c>
      <c r="G6" s="42">
        <v>-0.006402281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50">
        <v>10.70336</v>
      </c>
      <c r="C8" s="51">
        <v>6.113757</v>
      </c>
      <c r="D8" s="51">
        <v>6.006005</v>
      </c>
      <c r="E8" s="51">
        <v>6.004791</v>
      </c>
      <c r="F8" s="52">
        <v>5.809259</v>
      </c>
      <c r="G8" s="49">
        <v>6.693334</v>
      </c>
    </row>
    <row r="9" spans="1:7" ht="12">
      <c r="A9" s="20" t="s">
        <v>17</v>
      </c>
      <c r="B9" s="29">
        <v>1.688765</v>
      </c>
      <c r="C9" s="13">
        <v>0.09990294</v>
      </c>
      <c r="D9" s="13">
        <v>0.24684</v>
      </c>
      <c r="E9" s="13">
        <v>0.3392664</v>
      </c>
      <c r="F9" s="25">
        <v>-1.607311</v>
      </c>
      <c r="G9" s="35">
        <v>0.2003974</v>
      </c>
    </row>
    <row r="10" spans="1:7" ht="12">
      <c r="A10" s="20" t="s">
        <v>18</v>
      </c>
      <c r="B10" s="50">
        <v>-0.9171222</v>
      </c>
      <c r="C10" s="51">
        <v>-1.310278</v>
      </c>
      <c r="D10" s="51">
        <v>-1.79269</v>
      </c>
      <c r="E10" s="51">
        <v>-2.634541</v>
      </c>
      <c r="F10" s="52">
        <v>-3.326813</v>
      </c>
      <c r="G10" s="49">
        <v>-1.953494</v>
      </c>
    </row>
    <row r="11" spans="1:7" ht="12">
      <c r="A11" s="21" t="s">
        <v>19</v>
      </c>
      <c r="B11" s="31">
        <v>1.505787</v>
      </c>
      <c r="C11" s="15">
        <v>-0.02224984</v>
      </c>
      <c r="D11" s="15">
        <v>0.5177365</v>
      </c>
      <c r="E11" s="15">
        <v>0.1796283</v>
      </c>
      <c r="F11" s="27">
        <v>12.30381</v>
      </c>
      <c r="G11" s="37">
        <v>2.006194</v>
      </c>
    </row>
    <row r="12" spans="1:7" ht="12">
      <c r="A12" s="20" t="s">
        <v>20</v>
      </c>
      <c r="B12" s="29">
        <v>0.04853816</v>
      </c>
      <c r="C12" s="13">
        <v>0.03742667</v>
      </c>
      <c r="D12" s="13">
        <v>-0.1879766</v>
      </c>
      <c r="E12" s="13">
        <v>-0.5206617</v>
      </c>
      <c r="F12" s="25">
        <v>-0.02455081</v>
      </c>
      <c r="G12" s="35">
        <v>-0.15762</v>
      </c>
    </row>
    <row r="13" spans="1:7" ht="12">
      <c r="A13" s="20" t="s">
        <v>21</v>
      </c>
      <c r="B13" s="29">
        <v>0.1208797</v>
      </c>
      <c r="C13" s="13">
        <v>0.01915907</v>
      </c>
      <c r="D13" s="13">
        <v>-0.02274685</v>
      </c>
      <c r="E13" s="13">
        <v>0.0933754</v>
      </c>
      <c r="F13" s="25">
        <v>-0.03064997</v>
      </c>
      <c r="G13" s="35">
        <v>0.03525082</v>
      </c>
    </row>
    <row r="14" spans="1:7" ht="12">
      <c r="A14" s="20" t="s">
        <v>22</v>
      </c>
      <c r="B14" s="29">
        <v>-0.02087803</v>
      </c>
      <c r="C14" s="13">
        <v>-0.008009479</v>
      </c>
      <c r="D14" s="13">
        <v>-0.01431742</v>
      </c>
      <c r="E14" s="13">
        <v>-0.1068319</v>
      </c>
      <c r="F14" s="25">
        <v>-0.06117511</v>
      </c>
      <c r="G14" s="35">
        <v>-0.04220223</v>
      </c>
    </row>
    <row r="15" spans="1:7" ht="12">
      <c r="A15" s="21" t="s">
        <v>23</v>
      </c>
      <c r="B15" s="31">
        <v>-0.4112767</v>
      </c>
      <c r="C15" s="15">
        <v>-0.19975</v>
      </c>
      <c r="D15" s="15">
        <v>-0.1291854</v>
      </c>
      <c r="E15" s="15">
        <v>-0.1222788</v>
      </c>
      <c r="F15" s="27">
        <v>-0.3934504</v>
      </c>
      <c r="G15" s="37">
        <v>-0.2206496</v>
      </c>
    </row>
    <row r="16" spans="1:7" ht="12">
      <c r="A16" s="20" t="s">
        <v>24</v>
      </c>
      <c r="B16" s="29">
        <v>-0.06223437</v>
      </c>
      <c r="C16" s="13">
        <v>-0.05485945</v>
      </c>
      <c r="D16" s="13">
        <v>-0.08701082</v>
      </c>
      <c r="E16" s="13">
        <v>-0.06712976</v>
      </c>
      <c r="F16" s="25">
        <v>-0.0225829</v>
      </c>
      <c r="G16" s="35">
        <v>-0.0623665</v>
      </c>
    </row>
    <row r="17" spans="1:7" ht="12">
      <c r="A17" s="20" t="s">
        <v>25</v>
      </c>
      <c r="B17" s="29">
        <v>-0.03393403</v>
      </c>
      <c r="C17" s="13">
        <v>-0.0257982</v>
      </c>
      <c r="D17" s="13">
        <v>-0.01624422</v>
      </c>
      <c r="E17" s="13">
        <v>-0.03133404</v>
      </c>
      <c r="F17" s="25">
        <v>-0.01975845</v>
      </c>
      <c r="G17" s="35">
        <v>-0.02522899</v>
      </c>
    </row>
    <row r="18" spans="1:7" ht="12">
      <c r="A18" s="20" t="s">
        <v>26</v>
      </c>
      <c r="B18" s="29">
        <v>0.03902635</v>
      </c>
      <c r="C18" s="13">
        <v>0.01022746</v>
      </c>
      <c r="D18" s="13">
        <v>0.04516945</v>
      </c>
      <c r="E18" s="13">
        <v>0.04746176</v>
      </c>
      <c r="F18" s="25">
        <v>0.01790483</v>
      </c>
      <c r="G18" s="35">
        <v>0.03283563</v>
      </c>
    </row>
    <row r="19" spans="1:7" ht="12">
      <c r="A19" s="21" t="s">
        <v>27</v>
      </c>
      <c r="B19" s="31">
        <v>-0.2043564</v>
      </c>
      <c r="C19" s="15">
        <v>-0.1789007</v>
      </c>
      <c r="D19" s="15">
        <v>-0.1901503</v>
      </c>
      <c r="E19" s="15">
        <v>-0.1818749</v>
      </c>
      <c r="F19" s="27">
        <v>-0.149723</v>
      </c>
      <c r="G19" s="37">
        <v>-0.1821988</v>
      </c>
    </row>
    <row r="20" spans="1:7" ht="12.75" thickBot="1">
      <c r="A20" s="44" t="s">
        <v>28</v>
      </c>
      <c r="B20" s="45">
        <v>0.003692582</v>
      </c>
      <c r="C20" s="46">
        <v>0.0003950444</v>
      </c>
      <c r="D20" s="46">
        <v>-0.0006216069</v>
      </c>
      <c r="E20" s="46">
        <v>0.004571205</v>
      </c>
      <c r="F20" s="47">
        <v>8.481557E-05</v>
      </c>
      <c r="G20" s="48">
        <v>0.001597715</v>
      </c>
    </row>
    <row r="21" spans="1:7" ht="12.75" thickTop="1">
      <c r="A21" s="6" t="s">
        <v>29</v>
      </c>
      <c r="B21" s="39">
        <v>17.37422</v>
      </c>
      <c r="C21" s="40">
        <v>46.87259</v>
      </c>
      <c r="D21" s="40">
        <v>-12.85767</v>
      </c>
      <c r="E21" s="40">
        <v>-16.32091</v>
      </c>
      <c r="F21" s="41">
        <v>-51.4624</v>
      </c>
      <c r="G21" s="43">
        <v>0.01206425</v>
      </c>
    </row>
    <row r="22" spans="1:7" ht="12">
      <c r="A22" s="20" t="s">
        <v>30</v>
      </c>
      <c r="B22" s="29">
        <v>12.07836</v>
      </c>
      <c r="C22" s="13">
        <v>8.414321</v>
      </c>
      <c r="D22" s="13">
        <v>10.36698</v>
      </c>
      <c r="E22" s="13">
        <v>3.15837</v>
      </c>
      <c r="F22" s="25">
        <v>-49.51079</v>
      </c>
      <c r="G22" s="36">
        <v>0</v>
      </c>
    </row>
    <row r="23" spans="1:7" ht="12">
      <c r="A23" s="20" t="s">
        <v>31</v>
      </c>
      <c r="B23" s="29">
        <v>-3.539085</v>
      </c>
      <c r="C23" s="13">
        <v>-0.8612757</v>
      </c>
      <c r="D23" s="13">
        <v>-1.809296</v>
      </c>
      <c r="E23" s="13">
        <v>0.8240143</v>
      </c>
      <c r="F23" s="25">
        <v>8.14943</v>
      </c>
      <c r="G23" s="35">
        <v>0.1127594</v>
      </c>
    </row>
    <row r="24" spans="1:7" ht="12">
      <c r="A24" s="20" t="s">
        <v>32</v>
      </c>
      <c r="B24" s="50">
        <v>1.444994</v>
      </c>
      <c r="C24" s="51">
        <v>1.312415</v>
      </c>
      <c r="D24" s="51">
        <v>1.461092</v>
      </c>
      <c r="E24" s="51">
        <v>5.153704</v>
      </c>
      <c r="F24" s="52">
        <v>1.373259</v>
      </c>
      <c r="G24" s="35">
        <v>2.299934</v>
      </c>
    </row>
    <row r="25" spans="1:7" ht="12">
      <c r="A25" s="20" t="s">
        <v>33</v>
      </c>
      <c r="B25" s="29">
        <v>-1.18983</v>
      </c>
      <c r="C25" s="13">
        <v>0.1738041</v>
      </c>
      <c r="D25" s="13">
        <v>-0.9369917</v>
      </c>
      <c r="E25" s="13">
        <v>0.7169353</v>
      </c>
      <c r="F25" s="25">
        <v>-1.216355</v>
      </c>
      <c r="G25" s="35">
        <v>-0.3453586</v>
      </c>
    </row>
    <row r="26" spans="1:7" ht="12">
      <c r="A26" s="21" t="s">
        <v>34</v>
      </c>
      <c r="B26" s="31">
        <v>-0.2476352</v>
      </c>
      <c r="C26" s="15">
        <v>-0.6395503</v>
      </c>
      <c r="D26" s="15">
        <v>-0.300907</v>
      </c>
      <c r="E26" s="15">
        <v>-0.3720578</v>
      </c>
      <c r="F26" s="27">
        <v>0.766322</v>
      </c>
      <c r="G26" s="37">
        <v>-0.2511991</v>
      </c>
    </row>
    <row r="27" spans="1:7" ht="12">
      <c r="A27" s="20" t="s">
        <v>35</v>
      </c>
      <c r="B27" s="29">
        <v>0.0282273</v>
      </c>
      <c r="C27" s="13">
        <v>-0.2587532</v>
      </c>
      <c r="D27" s="13">
        <v>-0.123644</v>
      </c>
      <c r="E27" s="13">
        <v>-0.2027513</v>
      </c>
      <c r="F27" s="25">
        <v>0.763377</v>
      </c>
      <c r="G27" s="35">
        <v>-0.03588724</v>
      </c>
    </row>
    <row r="28" spans="1:7" ht="12">
      <c r="A28" s="20" t="s">
        <v>36</v>
      </c>
      <c r="B28" s="29">
        <v>0.1795975</v>
      </c>
      <c r="C28" s="13">
        <v>0.04143384</v>
      </c>
      <c r="D28" s="13">
        <v>-0.1208182</v>
      </c>
      <c r="E28" s="13">
        <v>-0.1716169</v>
      </c>
      <c r="F28" s="25">
        <v>-0.1526292</v>
      </c>
      <c r="G28" s="35">
        <v>-0.05423069</v>
      </c>
    </row>
    <row r="29" spans="1:7" ht="12">
      <c r="A29" s="20" t="s">
        <v>37</v>
      </c>
      <c r="B29" s="29">
        <v>-0.005571481</v>
      </c>
      <c r="C29" s="13">
        <v>-0.0105047</v>
      </c>
      <c r="D29" s="13">
        <v>0.07746604</v>
      </c>
      <c r="E29" s="13">
        <v>-0.001572774</v>
      </c>
      <c r="F29" s="25">
        <v>-0.01184699</v>
      </c>
      <c r="G29" s="35">
        <v>0.01334961</v>
      </c>
    </row>
    <row r="30" spans="1:7" ht="12">
      <c r="A30" s="21" t="s">
        <v>38</v>
      </c>
      <c r="B30" s="31">
        <v>0.1148653</v>
      </c>
      <c r="C30" s="15">
        <v>0.06678619</v>
      </c>
      <c r="D30" s="15">
        <v>-0.01440977</v>
      </c>
      <c r="E30" s="15">
        <v>0.02688598</v>
      </c>
      <c r="F30" s="27">
        <v>0.2064878</v>
      </c>
      <c r="G30" s="37">
        <v>0.0631914</v>
      </c>
    </row>
    <row r="31" spans="1:7" ht="12">
      <c r="A31" s="20" t="s">
        <v>39</v>
      </c>
      <c r="B31" s="29">
        <v>0.04468787</v>
      </c>
      <c r="C31" s="13">
        <v>-0.0512777</v>
      </c>
      <c r="D31" s="13">
        <v>-0.003780379</v>
      </c>
      <c r="E31" s="13">
        <v>-0.04751888</v>
      </c>
      <c r="F31" s="25">
        <v>0.04026955</v>
      </c>
      <c r="G31" s="35">
        <v>-0.01280837</v>
      </c>
    </row>
    <row r="32" spans="1:7" ht="12">
      <c r="A32" s="20" t="s">
        <v>40</v>
      </c>
      <c r="B32" s="29">
        <v>0.0259754</v>
      </c>
      <c r="C32" s="13">
        <v>0.02072652</v>
      </c>
      <c r="D32" s="13">
        <v>0.0002880658</v>
      </c>
      <c r="E32" s="13">
        <v>-0.06254365</v>
      </c>
      <c r="F32" s="25">
        <v>0.008138437</v>
      </c>
      <c r="G32" s="35">
        <v>-0.005110099</v>
      </c>
    </row>
    <row r="33" spans="1:7" ht="12">
      <c r="A33" s="20" t="s">
        <v>41</v>
      </c>
      <c r="B33" s="29">
        <v>0.06505557</v>
      </c>
      <c r="C33" s="13">
        <v>0.02688292</v>
      </c>
      <c r="D33" s="13">
        <v>0.06823902</v>
      </c>
      <c r="E33" s="13">
        <v>0.05180804</v>
      </c>
      <c r="F33" s="25">
        <v>0.08040407</v>
      </c>
      <c r="G33" s="35">
        <v>0.05546291</v>
      </c>
    </row>
    <row r="34" spans="1:7" ht="12">
      <c r="A34" s="21" t="s">
        <v>42</v>
      </c>
      <c r="B34" s="31">
        <v>0.004443698</v>
      </c>
      <c r="C34" s="15">
        <v>0.004283173</v>
      </c>
      <c r="D34" s="15">
        <v>-0.003320378</v>
      </c>
      <c r="E34" s="15">
        <v>-0.001111172</v>
      </c>
      <c r="F34" s="27">
        <v>-0.02912991</v>
      </c>
      <c r="G34" s="37">
        <v>-0.003162891</v>
      </c>
    </row>
    <row r="35" spans="1:7" ht="12.75" thickBot="1">
      <c r="A35" s="22" t="s">
        <v>43</v>
      </c>
      <c r="B35" s="32">
        <v>0.005518239</v>
      </c>
      <c r="C35" s="16">
        <v>0.0001302226</v>
      </c>
      <c r="D35" s="16">
        <v>-0.003875142</v>
      </c>
      <c r="E35" s="16">
        <v>0.004470722</v>
      </c>
      <c r="F35" s="28">
        <v>-0.0003144872</v>
      </c>
      <c r="G35" s="38">
        <v>0.0009411904</v>
      </c>
    </row>
    <row r="36" spans="1:7" ht="12">
      <c r="A36" s="4" t="s">
        <v>44</v>
      </c>
      <c r="B36" s="3">
        <v>21.3562</v>
      </c>
      <c r="C36" s="3">
        <v>21.35925</v>
      </c>
      <c r="D36" s="3">
        <v>21.37451</v>
      </c>
      <c r="E36" s="3">
        <v>21.37451</v>
      </c>
      <c r="F36" s="3">
        <v>21.38977</v>
      </c>
      <c r="G36" s="3"/>
    </row>
    <row r="37" spans="1:6" ht="12">
      <c r="A37" s="4" t="s">
        <v>45</v>
      </c>
      <c r="B37" s="2">
        <v>0.1942953</v>
      </c>
      <c r="C37" s="2">
        <v>0.1495361</v>
      </c>
      <c r="D37" s="2">
        <v>0.1124064</v>
      </c>
      <c r="E37" s="2">
        <v>0.09460449</v>
      </c>
      <c r="F37" s="2">
        <v>0.09256999</v>
      </c>
    </row>
    <row r="38" spans="1:7" ht="12">
      <c r="A38" s="4" t="s">
        <v>53</v>
      </c>
      <c r="B38" s="2">
        <v>6.621348E-05</v>
      </c>
      <c r="C38" s="2">
        <v>-0.0001168543</v>
      </c>
      <c r="D38" s="2">
        <v>0</v>
      </c>
      <c r="E38" s="2">
        <v>3.39544E-05</v>
      </c>
      <c r="F38" s="2">
        <v>6.797349E-05</v>
      </c>
      <c r="G38" s="2">
        <v>0.0002482456</v>
      </c>
    </row>
    <row r="39" spans="1:7" ht="12.75" thickBot="1">
      <c r="A39" s="4" t="s">
        <v>54</v>
      </c>
      <c r="B39" s="2">
        <v>-2.961614E-05</v>
      </c>
      <c r="C39" s="2">
        <v>-7.958507E-05</v>
      </c>
      <c r="D39" s="2">
        <v>2.185276E-05</v>
      </c>
      <c r="E39" s="2">
        <v>2.773483E-05</v>
      </c>
      <c r="F39" s="2">
        <v>8.782263E-05</v>
      </c>
      <c r="G39" s="2">
        <v>0.000639244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3.117399</v>
      </c>
      <c r="F40" s="17" t="s">
        <v>48</v>
      </c>
      <c r="G40" s="8">
        <v>54.977738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12.508</v>
      </c>
      <c r="D43" s="1">
        <v>12.508</v>
      </c>
      <c r="E43" s="1">
        <v>12.508</v>
      </c>
      <c r="F43" s="1">
        <v>12.508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0.002282</v>
      </c>
      <c r="C4">
        <v>0.003751</v>
      </c>
      <c r="D4">
        <v>0.003748</v>
      </c>
      <c r="E4">
        <v>0.003751</v>
      </c>
      <c r="F4">
        <v>0.002057</v>
      </c>
      <c r="G4">
        <v>0.01169</v>
      </c>
    </row>
    <row r="5" spans="1:7" ht="12.75">
      <c r="A5" t="s">
        <v>13</v>
      </c>
      <c r="B5">
        <v>0.603918</v>
      </c>
      <c r="C5">
        <v>0.420716</v>
      </c>
      <c r="D5">
        <v>0.518349</v>
      </c>
      <c r="E5">
        <v>0.157918</v>
      </c>
      <c r="F5">
        <v>-2.475519</v>
      </c>
      <c r="G5">
        <v>6.631386</v>
      </c>
    </row>
    <row r="6" spans="1:7" ht="12.75">
      <c r="A6" t="s">
        <v>14</v>
      </c>
      <c r="B6" s="53">
        <v>-38.97015</v>
      </c>
      <c r="C6" s="53">
        <v>68.69843</v>
      </c>
      <c r="D6" s="53">
        <v>-2.977822</v>
      </c>
      <c r="E6" s="53">
        <v>-19.96802</v>
      </c>
      <c r="F6" s="53">
        <v>-40.24018</v>
      </c>
      <c r="G6" s="53">
        <v>-0.006402281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10.70336</v>
      </c>
      <c r="C8" s="53">
        <v>6.113757</v>
      </c>
      <c r="D8" s="53">
        <v>6.006005</v>
      </c>
      <c r="E8" s="53">
        <v>6.004791</v>
      </c>
      <c r="F8" s="53">
        <v>5.809259</v>
      </c>
      <c r="G8" s="53">
        <v>6.693334</v>
      </c>
    </row>
    <row r="9" spans="1:7" ht="12.75">
      <c r="A9" t="s">
        <v>17</v>
      </c>
      <c r="B9" s="53">
        <v>1.688765</v>
      </c>
      <c r="C9" s="53">
        <v>0.09990294</v>
      </c>
      <c r="D9" s="53">
        <v>0.24684</v>
      </c>
      <c r="E9" s="53">
        <v>0.3392664</v>
      </c>
      <c r="F9" s="53">
        <v>-1.607311</v>
      </c>
      <c r="G9" s="53">
        <v>0.2003974</v>
      </c>
    </row>
    <row r="10" spans="1:7" ht="12.75">
      <c r="A10" t="s">
        <v>18</v>
      </c>
      <c r="B10" s="53">
        <v>-0.9171222</v>
      </c>
      <c r="C10" s="53">
        <v>-1.310278</v>
      </c>
      <c r="D10" s="53">
        <v>-1.79269</v>
      </c>
      <c r="E10" s="53">
        <v>-2.634541</v>
      </c>
      <c r="F10" s="53">
        <v>-3.326813</v>
      </c>
      <c r="G10" s="53">
        <v>-1.953494</v>
      </c>
    </row>
    <row r="11" spans="1:7" ht="12.75">
      <c r="A11" t="s">
        <v>19</v>
      </c>
      <c r="B11" s="53">
        <v>1.505787</v>
      </c>
      <c r="C11" s="53">
        <v>-0.02224984</v>
      </c>
      <c r="D11" s="53">
        <v>0.5177365</v>
      </c>
      <c r="E11" s="53">
        <v>0.1796283</v>
      </c>
      <c r="F11" s="53">
        <v>12.30381</v>
      </c>
      <c r="G11" s="53">
        <v>2.006194</v>
      </c>
    </row>
    <row r="12" spans="1:7" ht="12.75">
      <c r="A12" t="s">
        <v>20</v>
      </c>
      <c r="B12" s="53">
        <v>0.04853816</v>
      </c>
      <c r="C12" s="53">
        <v>0.03742667</v>
      </c>
      <c r="D12" s="53">
        <v>-0.1879766</v>
      </c>
      <c r="E12" s="53">
        <v>-0.5206617</v>
      </c>
      <c r="F12" s="53">
        <v>-0.02455081</v>
      </c>
      <c r="G12" s="53">
        <v>-0.15762</v>
      </c>
    </row>
    <row r="13" spans="1:7" ht="12.75">
      <c r="A13" t="s">
        <v>21</v>
      </c>
      <c r="B13" s="53">
        <v>0.1208797</v>
      </c>
      <c r="C13" s="53">
        <v>0.01915907</v>
      </c>
      <c r="D13" s="53">
        <v>-0.02274685</v>
      </c>
      <c r="E13" s="53">
        <v>0.0933754</v>
      </c>
      <c r="F13" s="53">
        <v>-0.03064997</v>
      </c>
      <c r="G13" s="53">
        <v>0.03525082</v>
      </c>
    </row>
    <row r="14" spans="1:7" ht="12.75">
      <c r="A14" t="s">
        <v>22</v>
      </c>
      <c r="B14" s="53">
        <v>-0.02087803</v>
      </c>
      <c r="C14" s="53">
        <v>-0.008009479</v>
      </c>
      <c r="D14" s="53">
        <v>-0.01431742</v>
      </c>
      <c r="E14" s="53">
        <v>-0.1068319</v>
      </c>
      <c r="F14" s="53">
        <v>-0.06117511</v>
      </c>
      <c r="G14" s="53">
        <v>-0.04220223</v>
      </c>
    </row>
    <row r="15" spans="1:7" ht="12.75">
      <c r="A15" t="s">
        <v>23</v>
      </c>
      <c r="B15" s="53">
        <v>-0.4112767</v>
      </c>
      <c r="C15" s="53">
        <v>-0.19975</v>
      </c>
      <c r="D15" s="53">
        <v>-0.1291854</v>
      </c>
      <c r="E15" s="53">
        <v>-0.1222788</v>
      </c>
      <c r="F15" s="53">
        <v>-0.3934504</v>
      </c>
      <c r="G15" s="53">
        <v>-0.2206496</v>
      </c>
    </row>
    <row r="16" spans="1:7" ht="12.75">
      <c r="A16" t="s">
        <v>24</v>
      </c>
      <c r="B16" s="53">
        <v>-0.06223437</v>
      </c>
      <c r="C16" s="53">
        <v>-0.05485945</v>
      </c>
      <c r="D16" s="53">
        <v>-0.08701082</v>
      </c>
      <c r="E16" s="53">
        <v>-0.06712976</v>
      </c>
      <c r="F16" s="53">
        <v>-0.0225829</v>
      </c>
      <c r="G16" s="53">
        <v>-0.0623665</v>
      </c>
    </row>
    <row r="17" spans="1:7" ht="12.75">
      <c r="A17" t="s">
        <v>25</v>
      </c>
      <c r="B17" s="53">
        <v>-0.03393403</v>
      </c>
      <c r="C17" s="53">
        <v>-0.0257982</v>
      </c>
      <c r="D17" s="53">
        <v>-0.01624422</v>
      </c>
      <c r="E17" s="53">
        <v>-0.03133404</v>
      </c>
      <c r="F17" s="53">
        <v>-0.01975845</v>
      </c>
      <c r="G17" s="53">
        <v>-0.02522899</v>
      </c>
    </row>
    <row r="18" spans="1:7" ht="12.75">
      <c r="A18" t="s">
        <v>26</v>
      </c>
      <c r="B18" s="53">
        <v>0.03902635</v>
      </c>
      <c r="C18" s="53">
        <v>0.01022746</v>
      </c>
      <c r="D18" s="53">
        <v>0.04516945</v>
      </c>
      <c r="E18" s="53">
        <v>0.04746176</v>
      </c>
      <c r="F18" s="53">
        <v>0.01790483</v>
      </c>
      <c r="G18" s="53">
        <v>0.03283563</v>
      </c>
    </row>
    <row r="19" spans="1:7" ht="12.75">
      <c r="A19" t="s">
        <v>27</v>
      </c>
      <c r="B19" s="53">
        <v>-0.2043564</v>
      </c>
      <c r="C19" s="53">
        <v>-0.1789007</v>
      </c>
      <c r="D19" s="53">
        <v>-0.1901503</v>
      </c>
      <c r="E19" s="53">
        <v>-0.1818749</v>
      </c>
      <c r="F19" s="53">
        <v>-0.149723</v>
      </c>
      <c r="G19" s="53">
        <v>-0.1821988</v>
      </c>
    </row>
    <row r="20" spans="1:7" ht="12.75">
      <c r="A20" t="s">
        <v>28</v>
      </c>
      <c r="B20" s="53">
        <v>0.003692582</v>
      </c>
      <c r="C20" s="53">
        <v>0.0003950444</v>
      </c>
      <c r="D20" s="53">
        <v>-0.0006216069</v>
      </c>
      <c r="E20" s="53">
        <v>0.004571205</v>
      </c>
      <c r="F20" s="53">
        <v>8.481557E-05</v>
      </c>
      <c r="G20" s="53">
        <v>0.001597715</v>
      </c>
    </row>
    <row r="21" spans="1:7" ht="12.75">
      <c r="A21" t="s">
        <v>29</v>
      </c>
      <c r="B21" s="53">
        <v>17.37422</v>
      </c>
      <c r="C21" s="53">
        <v>46.87259</v>
      </c>
      <c r="D21" s="53">
        <v>-12.85767</v>
      </c>
      <c r="E21" s="53">
        <v>-16.32091</v>
      </c>
      <c r="F21" s="53">
        <v>-51.4624</v>
      </c>
      <c r="G21" s="53">
        <v>0.01206425</v>
      </c>
    </row>
    <row r="22" spans="1:7" ht="12.75">
      <c r="A22" t="s">
        <v>30</v>
      </c>
      <c r="B22" s="53">
        <v>12.07836</v>
      </c>
      <c r="C22" s="53">
        <v>8.414321</v>
      </c>
      <c r="D22" s="53">
        <v>10.36698</v>
      </c>
      <c r="E22" s="53">
        <v>3.15837</v>
      </c>
      <c r="F22" s="53">
        <v>-49.51079</v>
      </c>
      <c r="G22" s="53">
        <v>0</v>
      </c>
    </row>
    <row r="23" spans="1:7" ht="12.75">
      <c r="A23" t="s">
        <v>31</v>
      </c>
      <c r="B23" s="53">
        <v>-3.539085</v>
      </c>
      <c r="C23" s="53">
        <v>-0.8612757</v>
      </c>
      <c r="D23" s="53">
        <v>-1.809296</v>
      </c>
      <c r="E23" s="53">
        <v>0.8240143</v>
      </c>
      <c r="F23" s="53">
        <v>8.14943</v>
      </c>
      <c r="G23" s="53">
        <v>0.1127594</v>
      </c>
    </row>
    <row r="24" spans="1:7" ht="12.75">
      <c r="A24" t="s">
        <v>32</v>
      </c>
      <c r="B24" s="53">
        <v>1.444994</v>
      </c>
      <c r="C24" s="53">
        <v>1.312415</v>
      </c>
      <c r="D24" s="53">
        <v>1.461092</v>
      </c>
      <c r="E24" s="53">
        <v>5.153704</v>
      </c>
      <c r="F24" s="53">
        <v>1.373259</v>
      </c>
      <c r="G24" s="53">
        <v>2.299934</v>
      </c>
    </row>
    <row r="25" spans="1:7" ht="12.75">
      <c r="A25" t="s">
        <v>33</v>
      </c>
      <c r="B25" s="53">
        <v>-1.18983</v>
      </c>
      <c r="C25" s="53">
        <v>0.1738041</v>
      </c>
      <c r="D25" s="53">
        <v>-0.9369917</v>
      </c>
      <c r="E25" s="53">
        <v>0.7169353</v>
      </c>
      <c r="F25" s="53">
        <v>-1.216355</v>
      </c>
      <c r="G25" s="53">
        <v>-0.3453586</v>
      </c>
    </row>
    <row r="26" spans="1:7" ht="12.75">
      <c r="A26" t="s">
        <v>34</v>
      </c>
      <c r="B26" s="53">
        <v>-0.2476352</v>
      </c>
      <c r="C26" s="53">
        <v>-0.6395503</v>
      </c>
      <c r="D26" s="53">
        <v>-0.300907</v>
      </c>
      <c r="E26" s="53">
        <v>-0.3720578</v>
      </c>
      <c r="F26" s="53">
        <v>0.766322</v>
      </c>
      <c r="G26" s="53">
        <v>-0.2511991</v>
      </c>
    </row>
    <row r="27" spans="1:7" ht="12.75">
      <c r="A27" t="s">
        <v>35</v>
      </c>
      <c r="B27" s="53">
        <v>0.0282273</v>
      </c>
      <c r="C27" s="53">
        <v>-0.2587532</v>
      </c>
      <c r="D27" s="53">
        <v>-0.123644</v>
      </c>
      <c r="E27" s="53">
        <v>-0.2027513</v>
      </c>
      <c r="F27" s="53">
        <v>0.763377</v>
      </c>
      <c r="G27" s="53">
        <v>-0.03588724</v>
      </c>
    </row>
    <row r="28" spans="1:7" ht="12.75">
      <c r="A28" t="s">
        <v>36</v>
      </c>
      <c r="B28" s="53">
        <v>0.1795975</v>
      </c>
      <c r="C28" s="53">
        <v>0.04143384</v>
      </c>
      <c r="D28" s="53">
        <v>-0.1208182</v>
      </c>
      <c r="E28" s="53">
        <v>-0.1716169</v>
      </c>
      <c r="F28" s="53">
        <v>-0.1526292</v>
      </c>
      <c r="G28" s="53">
        <v>-0.05423069</v>
      </c>
    </row>
    <row r="29" spans="1:7" ht="12.75">
      <c r="A29" t="s">
        <v>37</v>
      </c>
      <c r="B29" s="53">
        <v>-0.005571481</v>
      </c>
      <c r="C29" s="53">
        <v>-0.0105047</v>
      </c>
      <c r="D29" s="53">
        <v>0.07746604</v>
      </c>
      <c r="E29" s="53">
        <v>-0.001572774</v>
      </c>
      <c r="F29" s="53">
        <v>-0.01184699</v>
      </c>
      <c r="G29" s="53">
        <v>0.01334961</v>
      </c>
    </row>
    <row r="30" spans="1:7" ht="12.75">
      <c r="A30" t="s">
        <v>38</v>
      </c>
      <c r="B30" s="53">
        <v>0.1148653</v>
      </c>
      <c r="C30" s="53">
        <v>0.06678619</v>
      </c>
      <c r="D30" s="53">
        <v>-0.01440977</v>
      </c>
      <c r="E30" s="53">
        <v>0.02688598</v>
      </c>
      <c r="F30" s="53">
        <v>0.2064878</v>
      </c>
      <c r="G30" s="53">
        <v>0.0631914</v>
      </c>
    </row>
    <row r="31" spans="1:7" ht="12.75">
      <c r="A31" t="s">
        <v>39</v>
      </c>
      <c r="B31" s="53">
        <v>0.04468787</v>
      </c>
      <c r="C31" s="53">
        <v>-0.0512777</v>
      </c>
      <c r="D31" s="53">
        <v>-0.003780379</v>
      </c>
      <c r="E31" s="53">
        <v>-0.04751888</v>
      </c>
      <c r="F31" s="53">
        <v>0.04026955</v>
      </c>
      <c r="G31" s="53">
        <v>-0.01280837</v>
      </c>
    </row>
    <row r="32" spans="1:7" ht="12.75">
      <c r="A32" t="s">
        <v>40</v>
      </c>
      <c r="B32" s="53">
        <v>0.0259754</v>
      </c>
      <c r="C32" s="53">
        <v>0.02072652</v>
      </c>
      <c r="D32" s="53">
        <v>0.0002880658</v>
      </c>
      <c r="E32" s="53">
        <v>-0.06254365</v>
      </c>
      <c r="F32" s="53">
        <v>0.008138437</v>
      </c>
      <c r="G32" s="53">
        <v>-0.005110099</v>
      </c>
    </row>
    <row r="33" spans="1:7" ht="12.75">
      <c r="A33" t="s">
        <v>41</v>
      </c>
      <c r="B33" s="53">
        <v>0.06505557</v>
      </c>
      <c r="C33" s="53">
        <v>0.02688292</v>
      </c>
      <c r="D33" s="53">
        <v>0.06823902</v>
      </c>
      <c r="E33" s="53">
        <v>0.05180804</v>
      </c>
      <c r="F33" s="53">
        <v>0.08040407</v>
      </c>
      <c r="G33" s="53">
        <v>0.05546291</v>
      </c>
    </row>
    <row r="34" spans="1:7" ht="12.75">
      <c r="A34" t="s">
        <v>42</v>
      </c>
      <c r="B34" s="53">
        <v>0.004443698</v>
      </c>
      <c r="C34" s="53">
        <v>0.004283173</v>
      </c>
      <c r="D34" s="53">
        <v>-0.003320378</v>
      </c>
      <c r="E34" s="53">
        <v>-0.001111172</v>
      </c>
      <c r="F34" s="53">
        <v>-0.02912991</v>
      </c>
      <c r="G34" s="53">
        <v>-0.003162891</v>
      </c>
    </row>
    <row r="35" spans="1:7" ht="12.75">
      <c r="A35" t="s">
        <v>43</v>
      </c>
      <c r="B35" s="53">
        <v>0.005518239</v>
      </c>
      <c r="C35" s="53">
        <v>0.0001302226</v>
      </c>
      <c r="D35" s="53">
        <v>-0.003875142</v>
      </c>
      <c r="E35" s="53">
        <v>0.004470722</v>
      </c>
      <c r="F35" s="53">
        <v>-0.0003144872</v>
      </c>
      <c r="G35" s="53">
        <v>0.0009411904</v>
      </c>
    </row>
    <row r="36" spans="1:6" ht="12.75">
      <c r="A36" t="s">
        <v>44</v>
      </c>
      <c r="B36" s="53">
        <v>21.3562</v>
      </c>
      <c r="C36" s="53">
        <v>21.35925</v>
      </c>
      <c r="D36" s="53">
        <v>21.37451</v>
      </c>
      <c r="E36" s="53">
        <v>21.37451</v>
      </c>
      <c r="F36" s="53">
        <v>21.38977</v>
      </c>
    </row>
    <row r="37" spans="1:6" ht="12.75">
      <c r="A37" t="s">
        <v>45</v>
      </c>
      <c r="B37" s="53">
        <v>0.1942953</v>
      </c>
      <c r="C37" s="53">
        <v>0.1495361</v>
      </c>
      <c r="D37" s="53">
        <v>0.1124064</v>
      </c>
      <c r="E37" s="53">
        <v>0.09460449</v>
      </c>
      <c r="F37" s="53">
        <v>0.09256999</v>
      </c>
    </row>
    <row r="38" spans="1:7" ht="12.75">
      <c r="A38" t="s">
        <v>55</v>
      </c>
      <c r="B38" s="53">
        <v>6.621348E-05</v>
      </c>
      <c r="C38" s="53">
        <v>-0.0001168543</v>
      </c>
      <c r="D38" s="53">
        <v>0</v>
      </c>
      <c r="E38" s="53">
        <v>3.39544E-05</v>
      </c>
      <c r="F38" s="53">
        <v>6.797349E-05</v>
      </c>
      <c r="G38" s="53">
        <v>0.0002482456</v>
      </c>
    </row>
    <row r="39" spans="1:7" ht="12.75">
      <c r="A39" t="s">
        <v>56</v>
      </c>
      <c r="B39" s="53">
        <v>-2.961614E-05</v>
      </c>
      <c r="C39" s="53">
        <v>-7.958507E-05</v>
      </c>
      <c r="D39" s="53">
        <v>2.185276E-05</v>
      </c>
      <c r="E39" s="53">
        <v>2.773483E-05</v>
      </c>
      <c r="F39" s="53">
        <v>8.782263E-05</v>
      </c>
      <c r="G39" s="53">
        <v>0.000639244</v>
      </c>
    </row>
    <row r="40" spans="2:7" ht="12.75">
      <c r="B40" t="s">
        <v>46</v>
      </c>
      <c r="C40">
        <v>-0.00375</v>
      </c>
      <c r="D40" t="s">
        <v>47</v>
      </c>
      <c r="E40">
        <v>3.117399</v>
      </c>
      <c r="F40" t="s">
        <v>48</v>
      </c>
      <c r="G40">
        <v>54.977738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12.508</v>
      </c>
      <c r="D44">
        <v>12.508</v>
      </c>
      <c r="E44">
        <v>12.508</v>
      </c>
      <c r="F44">
        <v>12.508</v>
      </c>
      <c r="J44">
        <v>12.508</v>
      </c>
    </row>
    <row r="50" spans="1:7" ht="12.75">
      <c r="A50" t="s">
        <v>58</v>
      </c>
      <c r="B50">
        <f>-0.017/(B7*B7+B22*B22)*(B21*B22+B6*B7)</f>
        <v>6.621348354902127E-05</v>
      </c>
      <c r="C50">
        <f>-0.017/(C7*C7+C22*C22)*(C21*C22+C6*C7)</f>
        <v>-0.00011685429643934721</v>
      </c>
      <c r="D50">
        <f>-0.017/(D7*D7+D22*D22)*(D21*D22+D6*D7)</f>
        <v>5.0849521202998314E-06</v>
      </c>
      <c r="E50">
        <f>-0.017/(E7*E7+E22*E22)*(E21*E22+E6*E7)</f>
        <v>3.395439368327484E-05</v>
      </c>
      <c r="F50">
        <f>-0.017/(F7*F7+F22*F22)*(F21*F22+F6*F7)</f>
        <v>6.797348925992035E-05</v>
      </c>
      <c r="G50">
        <f>(B50*B$4+C50*C$4+D50*D$4+E50*E$4+F50*F$4)/SUM(B$4:F$4)</f>
        <v>-6.276847935216874E-08</v>
      </c>
    </row>
    <row r="51" spans="1:7" ht="12.75">
      <c r="A51" t="s">
        <v>59</v>
      </c>
      <c r="B51">
        <f>-0.017/(B7*B7+B22*B22)*(B21*B7-B6*B22)</f>
        <v>-2.9616149029115917E-05</v>
      </c>
      <c r="C51">
        <f>-0.017/(C7*C7+C22*C22)*(C21*C7-C6*C22)</f>
        <v>-7.958507804395302E-05</v>
      </c>
      <c r="D51">
        <f>-0.017/(D7*D7+D22*D22)*(D21*D7-D6*D22)</f>
        <v>2.1852767440306793E-05</v>
      </c>
      <c r="E51">
        <f>-0.017/(E7*E7+E22*E22)*(E21*E7-E6*E22)</f>
        <v>2.773482294616226E-05</v>
      </c>
      <c r="F51">
        <f>-0.017/(F7*F7+F22*F22)*(F21*F7-F6*F22)</f>
        <v>8.782262211523152E-05</v>
      </c>
      <c r="G51">
        <f>(B51*B$4+C51*C$4+D51*D$4+E51*E$4+F51*F$4)/SUM(B$4:F$4)</f>
        <v>3.085169677627995E-08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10000.07104619794</v>
      </c>
      <c r="C62">
        <f>C7+(2/0.017)*(C8*C50-C23*C51)</f>
        <v>9999.907886650984</v>
      </c>
      <c r="D62">
        <f>D7+(2/0.017)*(D8*D50-D23*D51)</f>
        <v>10000.008244514422</v>
      </c>
      <c r="E62">
        <f>E7+(2/0.017)*(E8*E50-E23*E51)</f>
        <v>10000.021298252575</v>
      </c>
      <c r="F62">
        <f>F7+(2/0.017)*(F8*F50-F23*F51)</f>
        <v>9999.962255446224</v>
      </c>
    </row>
    <row r="63" spans="1:6" ht="12.75">
      <c r="A63" t="s">
        <v>67</v>
      </c>
      <c r="B63">
        <f>B8+(3/0.017)*(B9*B50-B24*B51)</f>
        <v>10.730644853740442</v>
      </c>
      <c r="C63">
        <f>C8+(3/0.017)*(C9*C50-C24*C51)</f>
        <v>6.1301289816062</v>
      </c>
      <c r="D63">
        <f>D8+(3/0.017)*(D9*D50-D24*D51)</f>
        <v>6.000591988099379</v>
      </c>
      <c r="E63">
        <f>E8+(3/0.017)*(E9*E50-E24*E51)</f>
        <v>5.981599679462149</v>
      </c>
      <c r="F63">
        <f>F8+(3/0.017)*(F9*F50-F24*F51)</f>
        <v>5.768695868843672</v>
      </c>
    </row>
    <row r="64" spans="1:6" ht="12.75">
      <c r="A64" t="s">
        <v>68</v>
      </c>
      <c r="B64">
        <f>B9+(4/0.017)*(B10*B50-B25*B51)</f>
        <v>1.6661852262820107</v>
      </c>
      <c r="C64">
        <f>C9+(4/0.017)*(C10*C50-C25*C51)</f>
        <v>0.13918384039830917</v>
      </c>
      <c r="D64">
        <f>D9+(4/0.017)*(D10*D50-D25*D51)</f>
        <v>0.2495129691522488</v>
      </c>
      <c r="E64">
        <f>E9+(4/0.017)*(E10*E50-E25*E51)</f>
        <v>0.31353973743574537</v>
      </c>
      <c r="F64">
        <f>F9+(4/0.017)*(F10*F50-F25*F51)</f>
        <v>-1.6353843181652448</v>
      </c>
    </row>
    <row r="65" spans="1:6" ht="12.75">
      <c r="A65" t="s">
        <v>69</v>
      </c>
      <c r="B65">
        <f>B10+(5/0.017)*(B11*B50-B26*B51)</f>
        <v>-0.8899547288927132</v>
      </c>
      <c r="C65">
        <f>C10+(5/0.017)*(C11*C50-C26*C51)</f>
        <v>-1.3244834915116017</v>
      </c>
      <c r="D65">
        <f>D10+(5/0.017)*(D11*D50-D26*D51)</f>
        <v>-1.789981671763061</v>
      </c>
      <c r="E65">
        <f>E10+(5/0.017)*(E11*E50-E26*E51)</f>
        <v>-2.6297121390518834</v>
      </c>
      <c r="F65">
        <f>F10+(5/0.017)*(F11*F50-F26*F51)</f>
        <v>-3.10062697368632</v>
      </c>
    </row>
    <row r="66" spans="1:6" ht="12.75">
      <c r="A66" t="s">
        <v>70</v>
      </c>
      <c r="B66">
        <f>B11+(6/0.017)*(B12*B50-B27*B51)</f>
        <v>1.5072163639701703</v>
      </c>
      <c r="C66">
        <f>C11+(6/0.017)*(C12*C50-C27*C51)</f>
        <v>-0.031061496755425955</v>
      </c>
      <c r="D66">
        <f>D11+(6/0.017)*(D12*D50-D27*D51)</f>
        <v>0.5183527746705833</v>
      </c>
      <c r="E66">
        <f>E11+(6/0.017)*(E12*E50-E27*E51)</f>
        <v>0.17537342437764744</v>
      </c>
      <c r="F66">
        <f>F11+(6/0.017)*(F12*F50-F27*F51)</f>
        <v>12.279559209168594</v>
      </c>
    </row>
    <row r="67" spans="1:6" ht="12.75">
      <c r="A67" t="s">
        <v>71</v>
      </c>
      <c r="B67">
        <f>B12+(7/0.017)*(B13*B50-B28*B51)</f>
        <v>0.05402404038048946</v>
      </c>
      <c r="C67">
        <f>C12+(7/0.017)*(C13*C50-C28*C51)</f>
        <v>0.037862603541967604</v>
      </c>
      <c r="D67">
        <f>D12+(7/0.017)*(D13*D50-D28*D51)</f>
        <v>-0.18693708131246284</v>
      </c>
      <c r="E67">
        <f>E12+(7/0.017)*(E13*E50-E28*E51)</f>
        <v>-0.5173962949414107</v>
      </c>
      <c r="F67">
        <f>F12+(7/0.017)*(F13*F50-F28*F51)</f>
        <v>-0.019889258350519558</v>
      </c>
    </row>
    <row r="68" spans="1:6" ht="12.75">
      <c r="A68" t="s">
        <v>72</v>
      </c>
      <c r="B68">
        <f>B13+(8/0.017)*(B14*B50-B29*B51)</f>
        <v>0.12015150569056478</v>
      </c>
      <c r="C68">
        <f>C13+(8/0.017)*(C14*C50-C29*C51)</f>
        <v>0.01920609337132349</v>
      </c>
      <c r="D68">
        <f>D13+(8/0.017)*(D14*D50-D29*D51)</f>
        <v>-0.02357774447144834</v>
      </c>
      <c r="E68">
        <f>E13+(8/0.017)*(E14*E50-E29*E51)</f>
        <v>0.09168890974959627</v>
      </c>
      <c r="F68">
        <f>F13+(8/0.017)*(F14*F50-F29*F51)</f>
        <v>-0.032117194450158364</v>
      </c>
    </row>
    <row r="69" spans="1:6" ht="12.75">
      <c r="A69" t="s">
        <v>73</v>
      </c>
      <c r="B69">
        <f>B14+(9/0.017)*(B15*B50-B30*B51)</f>
        <v>-0.03349401567636734</v>
      </c>
      <c r="C69">
        <f>C14+(9/0.017)*(C15*C50-C30*C51)</f>
        <v>0.007161783865559464</v>
      </c>
      <c r="D69">
        <f>D14+(9/0.017)*(D15*D50-D30*D51)</f>
        <v>-0.014498483175804192</v>
      </c>
      <c r="E69">
        <f>E14+(9/0.017)*(E15*E50-E30*E51)</f>
        <v>-0.10942473668730425</v>
      </c>
      <c r="F69">
        <f>F14+(9/0.017)*(F15*F50-F30*F51)</f>
        <v>-0.08493431406621481</v>
      </c>
    </row>
    <row r="70" spans="1:6" ht="12.75">
      <c r="A70" t="s">
        <v>74</v>
      </c>
      <c r="B70">
        <f>B15+(10/0.017)*(B16*B50-B31*B51)</f>
        <v>-0.41292215400968524</v>
      </c>
      <c r="C70">
        <f>C15+(10/0.017)*(C16*C50-C31*C51)</f>
        <v>-0.19837963371977346</v>
      </c>
      <c r="D70">
        <f>D15+(10/0.017)*(D16*D50-D31*D51)</f>
        <v>-0.12939706712383814</v>
      </c>
      <c r="E70">
        <f>E15+(10/0.017)*(E16*E50-E31*E51)</f>
        <v>-0.12284434269147285</v>
      </c>
      <c r="F70">
        <f>F15+(10/0.017)*(F16*F50-F31*F51)</f>
        <v>-0.3964337035194166</v>
      </c>
    </row>
    <row r="71" spans="1:6" ht="12.75">
      <c r="A71" t="s">
        <v>75</v>
      </c>
      <c r="B71">
        <f>B16+(11/0.017)*(B17*B50-B32*B51)</f>
        <v>-0.06319046348331335</v>
      </c>
      <c r="C71">
        <f>C16+(11/0.017)*(C17*C50-C32*C51)</f>
        <v>-0.05184146915035339</v>
      </c>
      <c r="D71">
        <f>D16+(11/0.017)*(D17*D50-D32*D51)</f>
        <v>-0.08706834101614892</v>
      </c>
      <c r="E71">
        <f>E16+(11/0.017)*(E17*E50-E32*E51)</f>
        <v>-0.06669577199868224</v>
      </c>
      <c r="F71">
        <f>F16+(11/0.017)*(F17*F50-F32*F51)</f>
        <v>-0.023914410960435305</v>
      </c>
    </row>
    <row r="72" spans="1:6" ht="12.75">
      <c r="A72" t="s">
        <v>76</v>
      </c>
      <c r="B72">
        <f>B17+(12/0.017)*(B18*B50-B33*B51)</f>
        <v>-0.03074995985411946</v>
      </c>
      <c r="C72">
        <f>C17+(12/0.017)*(C18*C50-C33*C51)</f>
        <v>-0.025131595310408626</v>
      </c>
      <c r="D72">
        <f>D17+(12/0.017)*(D18*D50-D33*D51)</f>
        <v>-0.01713470960743353</v>
      </c>
      <c r="E72">
        <f>E17+(12/0.017)*(E18*E50-E33*E51)</f>
        <v>-0.031210758728927004</v>
      </c>
      <c r="F72">
        <f>F17+(12/0.017)*(F18*F50-F33*F51)</f>
        <v>-0.02388379763748065</v>
      </c>
    </row>
    <row r="73" spans="1:6" ht="12.75">
      <c r="A73" t="s">
        <v>77</v>
      </c>
      <c r="B73">
        <f>B18+(13/0.017)*(B19*B50-B34*B51)</f>
        <v>0.028779639953219138</v>
      </c>
      <c r="C73">
        <f>C18+(13/0.017)*(C19*C50-C34*C51)</f>
        <v>0.026474548067666893</v>
      </c>
      <c r="D73">
        <f>D18+(13/0.017)*(D19*D50-D34*D51)</f>
        <v>0.04448553856483144</v>
      </c>
      <c r="E73">
        <f>E18+(13/0.017)*(E19*E50-E34*E51)</f>
        <v>0.04276292239051143</v>
      </c>
      <c r="F73">
        <f>F18+(13/0.017)*(F19*F50-F34*F51)</f>
        <v>0.012078589676137027</v>
      </c>
    </row>
    <row r="74" spans="1:6" ht="12.75">
      <c r="A74" t="s">
        <v>78</v>
      </c>
      <c r="B74">
        <f>B19+(14/0.017)*(B20*B50-B35*B51)</f>
        <v>-0.20402045953614248</v>
      </c>
      <c r="C74">
        <f>C19+(14/0.017)*(C20*C50-C35*C51)</f>
        <v>-0.17893018141382136</v>
      </c>
      <c r="D74">
        <f>D19+(14/0.017)*(D20*D50-D35*D51)</f>
        <v>-0.19008316445303527</v>
      </c>
      <c r="E74">
        <f>E19+(14/0.017)*(E20*E50-E35*E51)</f>
        <v>-0.1818491912144167</v>
      </c>
      <c r="F74">
        <f>F19+(14/0.017)*(F20*F50-F35*F51)</f>
        <v>-0.14969550704643117</v>
      </c>
    </row>
    <row r="75" spans="1:6" ht="12.75">
      <c r="A75" t="s">
        <v>79</v>
      </c>
      <c r="B75" s="53">
        <f>B20</f>
        <v>0.003692582</v>
      </c>
      <c r="C75" s="53">
        <f>C20</f>
        <v>0.0003950444</v>
      </c>
      <c r="D75" s="53">
        <f>D20</f>
        <v>-0.0006216069</v>
      </c>
      <c r="E75" s="53">
        <f>E20</f>
        <v>0.004571205</v>
      </c>
      <c r="F75" s="53">
        <f>F20</f>
        <v>8.481557E-05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12.013497946906075</v>
      </c>
      <c r="C82">
        <f>C22+(2/0.017)*(C8*C51+C23*C50)</f>
        <v>8.368918639762004</v>
      </c>
      <c r="D82">
        <f>D22+(2/0.017)*(D8*D51+D23*D50)</f>
        <v>10.381338546703397</v>
      </c>
      <c r="E82">
        <f>E22+(2/0.017)*(E8*E51+E23*E50)</f>
        <v>3.1812547907243007</v>
      </c>
      <c r="F82">
        <f>F22+(2/0.017)*(F8*F51+F23*F50)</f>
        <v>-49.385598288175764</v>
      </c>
    </row>
    <row r="83" spans="1:6" ht="12.75">
      <c r="A83" t="s">
        <v>82</v>
      </c>
      <c r="B83">
        <f>B23+(3/0.017)*(B9*B51+B24*B50)</f>
        <v>-3.5310267581413624</v>
      </c>
      <c r="C83">
        <f>C23+(3/0.017)*(C9*C51+C24*C50)</f>
        <v>-0.8897425437773234</v>
      </c>
      <c r="D83">
        <f>D23+(3/0.017)*(D9*D51+D24*D50)</f>
        <v>-1.8070329905920615</v>
      </c>
      <c r="E83">
        <f>E23+(3/0.017)*(E9*E51+E24*E50)</f>
        <v>0.8565555449550559</v>
      </c>
      <c r="F83">
        <f>F23+(3/0.017)*(F9*F51+F24*F50)</f>
        <v>8.140992401055223</v>
      </c>
    </row>
    <row r="84" spans="1:6" ht="12.75">
      <c r="A84" t="s">
        <v>83</v>
      </c>
      <c r="B84">
        <f>B24+(4/0.017)*(B10*B51+B25*B50)</f>
        <v>1.432847844381642</v>
      </c>
      <c r="C84">
        <f>C24+(4/0.017)*(C10*C51+C25*C50)</f>
        <v>1.3321723696624708</v>
      </c>
      <c r="D84">
        <f>D24+(4/0.017)*(D10*D51+D25*D50)</f>
        <v>1.4507532245660748</v>
      </c>
      <c r="E84">
        <f>E24+(4/0.017)*(E10*E51+E25*E50)</f>
        <v>5.142239194174643</v>
      </c>
      <c r="F84">
        <f>F24+(4/0.017)*(F10*F51+F25*F50)</f>
        <v>1.2850591565939318</v>
      </c>
    </row>
    <row r="85" spans="1:6" ht="12.75">
      <c r="A85" t="s">
        <v>84</v>
      </c>
      <c r="B85">
        <f>B25+(5/0.017)*(B11*B51+B26*B50)</f>
        <v>-1.2077689415998423</v>
      </c>
      <c r="C85">
        <f>C25+(5/0.017)*(C11*C51+C26*C50)</f>
        <v>0.19630555752851142</v>
      </c>
      <c r="D85">
        <f>D25+(5/0.017)*(D11*D51+D26*D50)</f>
        <v>-0.934114088928766</v>
      </c>
      <c r="E85">
        <f>E25+(5/0.017)*(E11*E51+E26*E50)</f>
        <v>0.7146849947301432</v>
      </c>
      <c r="F85">
        <f>F25+(5/0.017)*(F11*F51+F26*F50)</f>
        <v>-0.883224871634045</v>
      </c>
    </row>
    <row r="86" spans="1:6" ht="12.75">
      <c r="A86" t="s">
        <v>85</v>
      </c>
      <c r="B86">
        <f>B26+(6/0.017)*(B12*B51+B27*B50)</f>
        <v>-0.2474829007703444</v>
      </c>
      <c r="C86">
        <f>C26+(6/0.017)*(C12*C51+C27*C50)</f>
        <v>-0.6299298934054514</v>
      </c>
      <c r="D86">
        <f>D26+(6/0.017)*(D12*D51+D27*D50)</f>
        <v>-0.3025787174390524</v>
      </c>
      <c r="E86">
        <f>E26+(6/0.017)*(E12*E51+E27*E50)</f>
        <v>-0.37958418500859187</v>
      </c>
      <c r="F86">
        <f>F26+(6/0.017)*(F12*F51+F27*F50)</f>
        <v>0.7838749229887708</v>
      </c>
    </row>
    <row r="87" spans="1:6" ht="12.75">
      <c r="A87" t="s">
        <v>86</v>
      </c>
      <c r="B87">
        <f>B27+(7/0.017)*(B13*B51+B28*B50)</f>
        <v>0.03164979966548845</v>
      </c>
      <c r="C87">
        <f>C27+(7/0.017)*(C13*C51+C28*C50)</f>
        <v>-0.26137469930130947</v>
      </c>
      <c r="D87">
        <f>D27+(7/0.017)*(D13*D51+D28*D50)</f>
        <v>-0.12410165027630427</v>
      </c>
      <c r="E87">
        <f>E27+(7/0.017)*(E13*E51+E28*E50)</f>
        <v>-0.20408434607008427</v>
      </c>
      <c r="F87">
        <f>F27+(7/0.017)*(F13*F51+F28*F50)</f>
        <v>0.7579966764623103</v>
      </c>
    </row>
    <row r="88" spans="1:6" ht="12.75">
      <c r="A88" t="s">
        <v>87</v>
      </c>
      <c r="B88">
        <f>B28+(8/0.017)*(B14*B51+B29*B50)</f>
        <v>0.17971487396817748</v>
      </c>
      <c r="C88">
        <f>C28+(8/0.017)*(C14*C51+C29*C50)</f>
        <v>0.042311465571347205</v>
      </c>
      <c r="D88">
        <f>D28+(8/0.017)*(D14*D51+D29*D50)</f>
        <v>-0.12078006548012045</v>
      </c>
      <c r="E88">
        <f>E28+(8/0.017)*(E14*E51+E29*E50)</f>
        <v>-0.17303636655015195</v>
      </c>
      <c r="F88">
        <f>F28+(8/0.017)*(F14*F51+F29*F50)</f>
        <v>-0.15553641873690122</v>
      </c>
    </row>
    <row r="89" spans="1:6" ht="12.75">
      <c r="A89" t="s">
        <v>88</v>
      </c>
      <c r="B89">
        <f>B29+(9/0.017)*(B15*B51+B30*B50)</f>
        <v>0.004903493895397501</v>
      </c>
      <c r="C89">
        <f>C29+(9/0.017)*(C15*C51+C30*C50)</f>
        <v>-0.0062202414791361505</v>
      </c>
      <c r="D89">
        <f>D29+(9/0.017)*(D15*D51+D30*D50)</f>
        <v>0.07593268803290719</v>
      </c>
      <c r="E89">
        <f>E29+(9/0.017)*(E15*E51+E30*E50)</f>
        <v>-0.002884912439252752</v>
      </c>
      <c r="F89">
        <f>F29+(9/0.017)*(F15*F51+F30*F50)</f>
        <v>-0.02270953975894935</v>
      </c>
    </row>
    <row r="90" spans="1:6" ht="12.75">
      <c r="A90" t="s">
        <v>89</v>
      </c>
      <c r="B90">
        <f>B30+(10/0.017)*(B16*B51+B31*B50)</f>
        <v>0.11769005407161115</v>
      </c>
      <c r="C90">
        <f>C30+(10/0.017)*(C16*C51+C31*C50)</f>
        <v>0.07287913892130955</v>
      </c>
      <c r="D90">
        <f>D30+(10/0.017)*(D16*D51+D31*D50)</f>
        <v>-0.01553956427085999</v>
      </c>
      <c r="E90">
        <f>E30+(10/0.017)*(E16*E51+E31*E50)</f>
        <v>0.024841681901807848</v>
      </c>
      <c r="F90">
        <f>F30+(10/0.017)*(F16*F51+F31*F50)</f>
        <v>0.2069313131361534</v>
      </c>
    </row>
    <row r="91" spans="1:6" ht="12.75">
      <c r="A91" t="s">
        <v>90</v>
      </c>
      <c r="B91">
        <f>B31+(11/0.017)*(B17*B51+B32*B50)</f>
        <v>0.04645105159484677</v>
      </c>
      <c r="C91">
        <f>C31+(11/0.017)*(C17*C51+C32*C50)</f>
        <v>-0.05151635545119224</v>
      </c>
      <c r="D91">
        <f>D31+(11/0.017)*(D17*D51+D32*D50)</f>
        <v>-0.004009124880717384</v>
      </c>
      <c r="E91">
        <f>E31+(11/0.017)*(E17*E51+E32*E50)</f>
        <v>-0.04945531726040271</v>
      </c>
      <c r="F91">
        <f>F31+(11/0.017)*(F17*F51+F32*F50)</f>
        <v>0.03950469998781605</v>
      </c>
    </row>
    <row r="92" spans="1:6" ht="12.75">
      <c r="A92" t="s">
        <v>91</v>
      </c>
      <c r="B92">
        <f>B32+(12/0.017)*(B18*B51+B33*B50)</f>
        <v>0.02820016168209748</v>
      </c>
      <c r="C92">
        <f>C32+(12/0.017)*(C18*C51+C33*C50)</f>
        <v>0.017934516772851766</v>
      </c>
      <c r="D92">
        <f>D32+(12/0.017)*(D18*D51+D33*D50)</f>
        <v>0.0012297620134301753</v>
      </c>
      <c r="E92">
        <f>E32+(12/0.017)*(E18*E51+E33*E50)</f>
        <v>-0.06037274122604794</v>
      </c>
      <c r="F92">
        <f>F32+(12/0.017)*(F18*F51+F33*F50)</f>
        <v>0.01310629180545389</v>
      </c>
    </row>
    <row r="93" spans="1:6" ht="12.75">
      <c r="A93" t="s">
        <v>92</v>
      </c>
      <c r="B93">
        <f>B33+(13/0.017)*(B19*B51+B34*B50)</f>
        <v>0.06990876236378557</v>
      </c>
      <c r="C93">
        <f>C33+(13/0.017)*(C19*C51+C34*C50)</f>
        <v>0.03738792865025133</v>
      </c>
      <c r="D93">
        <f>D33+(13/0.017)*(D19*D51+D34*D50)</f>
        <v>0.06504851851642199</v>
      </c>
      <c r="E93">
        <f>E33+(13/0.017)*(E19*E51+E34*E50)</f>
        <v>0.0479218067542321</v>
      </c>
      <c r="F93">
        <f>F33+(13/0.017)*(F19*F51+F34*F50)</f>
        <v>0.06883473676580462</v>
      </c>
    </row>
    <row r="94" spans="1:6" ht="12.75">
      <c r="A94" t="s">
        <v>93</v>
      </c>
      <c r="B94">
        <f>B34+(14/0.017)*(B20*B51+B35*B50)</f>
        <v>0.0046545394563556304</v>
      </c>
      <c r="C94">
        <f>C34+(14/0.017)*(C20*C51+C35*C50)</f>
        <v>0.0042447498272990235</v>
      </c>
      <c r="D94">
        <f>D34+(14/0.017)*(D20*D51+D35*D50)</f>
        <v>-0.003347792258574173</v>
      </c>
      <c r="E94">
        <f>E34+(14/0.017)*(E20*E51+E35*E50)</f>
        <v>-0.0008817513513959262</v>
      </c>
      <c r="F94">
        <f>F34+(14/0.017)*(F20*F51+F35*F50)</f>
        <v>-0.029141380172459513</v>
      </c>
    </row>
    <row r="95" spans="1:6" ht="12.75">
      <c r="A95" t="s">
        <v>94</v>
      </c>
      <c r="B95" s="53">
        <f>B35</f>
        <v>0.005518239</v>
      </c>
      <c r="C95" s="53">
        <f>C35</f>
        <v>0.0001302226</v>
      </c>
      <c r="D95" s="53">
        <f>D35</f>
        <v>-0.003875142</v>
      </c>
      <c r="E95" s="53">
        <f>E35</f>
        <v>0.004470722</v>
      </c>
      <c r="F95" s="53">
        <f>F35</f>
        <v>-0.0003144872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10.730568617130244</v>
      </c>
      <c r="C103">
        <f>C63*10000/C62</f>
        <v>6.130185448797378</v>
      </c>
      <c r="D103">
        <f>D63*10000/D62</f>
        <v>6.00058704090674</v>
      </c>
      <c r="E103">
        <f>E63*10000/E62</f>
        <v>5.981586939727205</v>
      </c>
      <c r="F103">
        <f>F63*10000/F62</f>
        <v>5.768717642611</v>
      </c>
      <c r="G103">
        <f>AVERAGE(C103:E103)</f>
        <v>6.037453143143774</v>
      </c>
      <c r="H103">
        <f>STDEV(C103:E103)</f>
        <v>0.08086848177799022</v>
      </c>
      <c r="I103">
        <f>(B103*B4+C103*C4+D103*D4+E103*E4+F103*F4)/SUM(B4:F4)</f>
        <v>6.6890030299452325</v>
      </c>
      <c r="K103">
        <f>(LN(H103)+LN(H123))/2-LN(K114*K115^3)</f>
        <v>-4.984808073815718</v>
      </c>
    </row>
    <row r="104" spans="1:11" ht="12.75">
      <c r="A104" t="s">
        <v>68</v>
      </c>
      <c r="B104">
        <f>B64*10000/B62</f>
        <v>1.6661733887535728</v>
      </c>
      <c r="C104">
        <f>C64*10000/C62</f>
        <v>0.13918512247908563</v>
      </c>
      <c r="D104">
        <f>D64*10000/D62</f>
        <v>0.24951276344109113</v>
      </c>
      <c r="E104">
        <f>E64*10000/E62</f>
        <v>0.3135390696523156</v>
      </c>
      <c r="F104">
        <f>F64*10000/F62</f>
        <v>-1.6353904908736776</v>
      </c>
      <c r="G104">
        <f>AVERAGE(C104:E104)</f>
        <v>0.23407898519083079</v>
      </c>
      <c r="H104">
        <f>STDEV(C104:E104)</f>
        <v>0.0881956680173694</v>
      </c>
      <c r="I104">
        <f>(B104*B4+C104*C4+D104*D4+E104*E4+F104*F4)/SUM(B4:F4)</f>
        <v>0.19703327445446112</v>
      </c>
      <c r="K104">
        <f>(LN(H104)+LN(H124))/2-LN(K114*K115^4)</f>
        <v>-4.114822942430279</v>
      </c>
    </row>
    <row r="105" spans="1:11" ht="12.75">
      <c r="A105" t="s">
        <v>69</v>
      </c>
      <c r="B105">
        <f>B65*10000/B62</f>
        <v>-0.8899484061476512</v>
      </c>
      <c r="C105">
        <f>C65*10000/C62</f>
        <v>-1.3244956918849953</v>
      </c>
      <c r="D105">
        <f>D65*10000/D62</f>
        <v>-1.7899801960113069</v>
      </c>
      <c r="E105">
        <f>E65*10000/E62</f>
        <v>-2.629706538236478</v>
      </c>
      <c r="F105">
        <f>F65*10000/F62</f>
        <v>-3.1006386769086483</v>
      </c>
      <c r="G105">
        <f>AVERAGE(C105:E105)</f>
        <v>-1.9147274753775934</v>
      </c>
      <c r="H105">
        <f>STDEV(C105:E105)</f>
        <v>0.6614871511528827</v>
      </c>
      <c r="I105">
        <f>(B105*B4+C105*C4+D105*D4+E105*E4+F105*F4)/SUM(B4:F4)</f>
        <v>-1.921222295276545</v>
      </c>
      <c r="K105">
        <f>(LN(H105)+LN(H125))/2-LN(K114*K115^5)</f>
        <v>-2.9878808866400006</v>
      </c>
    </row>
    <row r="106" spans="1:11" ht="12.75">
      <c r="A106" t="s">
        <v>70</v>
      </c>
      <c r="B106">
        <f>B66*10000/B62</f>
        <v>1.5072056558470341</v>
      </c>
      <c r="C106">
        <f>C66*10000/C62</f>
        <v>-0.031061782875910667</v>
      </c>
      <c r="D106">
        <f>D66*10000/D62</f>
        <v>0.5183523473142431</v>
      </c>
      <c r="E106">
        <f>E66*10000/E62</f>
        <v>0.17537305086369423</v>
      </c>
      <c r="F106">
        <f>F66*10000/F62</f>
        <v>12.279605557991827</v>
      </c>
      <c r="G106">
        <f>AVERAGE(C106:E106)</f>
        <v>0.22088787176734223</v>
      </c>
      <c r="H106">
        <f>STDEV(C106:E106)</f>
        <v>0.277520577263325</v>
      </c>
      <c r="I106">
        <f>(B106*B4+C106*C4+D106*D4+E106*E4+F106*F4)/SUM(B4:F4)</f>
        <v>2.000300731502218</v>
      </c>
      <c r="K106">
        <f>(LN(H106)+LN(H126))/2-LN(K114*K115^6)</f>
        <v>-3.628128351449147</v>
      </c>
    </row>
    <row r="107" spans="1:11" ht="12.75">
      <c r="A107" t="s">
        <v>71</v>
      </c>
      <c r="B107">
        <f>B67*10000/B62</f>
        <v>0.054023656562949704</v>
      </c>
      <c r="C107">
        <f>C67*10000/C62</f>
        <v>0.0378629523103017</v>
      </c>
      <c r="D107">
        <f>D67*10000/D62</f>
        <v>-0.1869369271920436</v>
      </c>
      <c r="E107">
        <f>E67*10000/E62</f>
        <v>-0.5173951929800605</v>
      </c>
      <c r="F107">
        <f>F67*10000/F62</f>
        <v>-0.01988933342192105</v>
      </c>
      <c r="G107">
        <f>AVERAGE(C107:E107)</f>
        <v>-0.22215638928726747</v>
      </c>
      <c r="H107">
        <f>STDEV(C107:E107)</f>
        <v>0.2792994984967409</v>
      </c>
      <c r="I107">
        <f>(B107*B4+C107*C4+D107*D4+E107*E4+F107*F4)/SUM(B4:F4)</f>
        <v>-0.15504492991470176</v>
      </c>
      <c r="K107">
        <f>(LN(H107)+LN(H127))/2-LN(K114*K115^7)</f>
        <v>-3.4882242386312994</v>
      </c>
    </row>
    <row r="108" spans="1:9" ht="12.75">
      <c r="A108" t="s">
        <v>72</v>
      </c>
      <c r="B108">
        <f>B68*10000/B62</f>
        <v>0.12015065206586385</v>
      </c>
      <c r="C108">
        <f>C68*10000/C62</f>
        <v>0.019206270286711312</v>
      </c>
      <c r="D108">
        <f>D68*10000/D62</f>
        <v>-0.023577725032758935</v>
      </c>
      <c r="E108">
        <f>E68*10000/E62</f>
        <v>0.09168871446865637</v>
      </c>
      <c r="F108">
        <f>F68*10000/F62</f>
        <v>-0.032117315675533234</v>
      </c>
      <c r="G108">
        <f>AVERAGE(C108:E108)</f>
        <v>0.029105753240869583</v>
      </c>
      <c r="H108">
        <f>STDEV(C108:E108)</f>
        <v>0.058267382306940056</v>
      </c>
      <c r="I108">
        <f>(B108*B4+C108*C4+D108*D4+E108*E4+F108*F4)/SUM(B4:F4)</f>
        <v>0.03436501661840614</v>
      </c>
    </row>
    <row r="109" spans="1:9" ht="12.75">
      <c r="A109" t="s">
        <v>73</v>
      </c>
      <c r="B109">
        <f>B69*10000/B62</f>
        <v>-0.033493777715811204</v>
      </c>
      <c r="C109">
        <f>C69*10000/C62</f>
        <v>0.007161849835756816</v>
      </c>
      <c r="D109">
        <f>D69*10000/D62</f>
        <v>-0.014498471222518681</v>
      </c>
      <c r="E109">
        <f>E69*10000/E62</f>
        <v>-0.10942450363223262</v>
      </c>
      <c r="F109">
        <f>F69*10000/F62</f>
        <v>-0.0849346346482033</v>
      </c>
      <c r="G109">
        <f>AVERAGE(C109:E109)</f>
        <v>-0.03892037500633149</v>
      </c>
      <c r="H109">
        <f>STDEV(C109:E109)</f>
        <v>0.062011422270901846</v>
      </c>
      <c r="I109">
        <f>(B109*B4+C109*C4+D109*D4+E109*E4+F109*F4)/SUM(B4:F4)</f>
        <v>-0.04420237531281135</v>
      </c>
    </row>
    <row r="110" spans="1:11" ht="12.75">
      <c r="A110" t="s">
        <v>74</v>
      </c>
      <c r="B110">
        <f>B70*10000/B62</f>
        <v>-0.41291922037561885</v>
      </c>
      <c r="C110">
        <f>C70*10000/C62</f>
        <v>-0.1983814610778497</v>
      </c>
      <c r="D110">
        <f>D70*10000/D62</f>
        <v>-0.12939696044232749</v>
      </c>
      <c r="E110">
        <f>E70*10000/E62</f>
        <v>-0.12284408105504627</v>
      </c>
      <c r="F110">
        <f>F70*10000/F62</f>
        <v>-0.39643519984638853</v>
      </c>
      <c r="G110">
        <f>AVERAGE(C110:E110)</f>
        <v>-0.15020750085840784</v>
      </c>
      <c r="H110">
        <f>STDEV(C110:E110)</f>
        <v>0.04184833197971376</v>
      </c>
      <c r="I110">
        <f>(B110*B4+C110*C4+D110*D4+E110*E4+F110*F4)/SUM(B4:F4)</f>
        <v>-0.2211588737737841</v>
      </c>
      <c r="K110">
        <f>EXP(AVERAGE(K103:K107))</f>
        <v>0.021476995389032284</v>
      </c>
    </row>
    <row r="111" spans="1:9" ht="12.75">
      <c r="A111" t="s">
        <v>75</v>
      </c>
      <c r="B111">
        <f>B71*10000/B62</f>
        <v>-0.06319001454228525</v>
      </c>
      <c r="C111">
        <f>C71*10000/C62</f>
        <v>-0.05184194668388625</v>
      </c>
      <c r="D111">
        <f>D71*10000/D62</f>
        <v>-0.08706826923258879</v>
      </c>
      <c r="E111">
        <f>E71*10000/E62</f>
        <v>-0.066695629948645</v>
      </c>
      <c r="F111">
        <f>F71*10000/F62</f>
        <v>-0.023914501224653054</v>
      </c>
      <c r="G111">
        <f>AVERAGE(C111:E111)</f>
        <v>-0.06853528195504001</v>
      </c>
      <c r="H111">
        <f>STDEV(C111:E111)</f>
        <v>0.01768506968334538</v>
      </c>
      <c r="I111">
        <f>(B111*B4+C111*C4+D111*D4+E111*E4+F111*F4)/SUM(B4:F4)</f>
        <v>-0.06186144494431803</v>
      </c>
    </row>
    <row r="112" spans="1:9" ht="12.75">
      <c r="A112" t="s">
        <v>76</v>
      </c>
      <c r="B112">
        <f>B72*10000/B62</f>
        <v>-0.030749741388898126</v>
      </c>
      <c r="C112">
        <f>C72*10000/C62</f>
        <v>-0.02513182680808204</v>
      </c>
      <c r="D112">
        <f>D72*10000/D62</f>
        <v>-0.01713469548070913</v>
      </c>
      <c r="E112">
        <f>E72*10000/E62</f>
        <v>-0.031210692255606333</v>
      </c>
      <c r="F112">
        <f>F72*10000/F62</f>
        <v>-0.023883887786149343</v>
      </c>
      <c r="G112">
        <f>AVERAGE(C112:E112)</f>
        <v>-0.024492404848132504</v>
      </c>
      <c r="H112">
        <f>STDEV(C112:E112)</f>
        <v>0.007059749757171165</v>
      </c>
      <c r="I112">
        <f>(B112*B4+C112*C4+D112*D4+E112*E4+F112*F4)/SUM(B4:F4)</f>
        <v>-0.025329507646107363</v>
      </c>
    </row>
    <row r="113" spans="1:9" ht="12.75">
      <c r="A113" t="s">
        <v>77</v>
      </c>
      <c r="B113">
        <f>B73*10000/B62</f>
        <v>0.028779435486272126</v>
      </c>
      <c r="C113">
        <f>C73*10000/C62</f>
        <v>0.026474791935841863</v>
      </c>
      <c r="D113">
        <f>D73*10000/D62</f>
        <v>0.04448550188869525</v>
      </c>
      <c r="E113">
        <f>E73*10000/E62</f>
        <v>0.04276283131315322</v>
      </c>
      <c r="F113">
        <f>F73*10000/F62</f>
        <v>0.012078635266406863</v>
      </c>
      <c r="G113">
        <f>AVERAGE(C113:E113)</f>
        <v>0.03790770837923011</v>
      </c>
      <c r="H113">
        <f>STDEV(C113:E113)</f>
        <v>0.009938590557975628</v>
      </c>
      <c r="I113">
        <f>(B113*B4+C113*C4+D113*D4+E113*E4+F113*F4)/SUM(B4:F4)</f>
        <v>0.03316199951302087</v>
      </c>
    </row>
    <row r="114" spans="1:11" ht="12.75">
      <c r="A114" t="s">
        <v>78</v>
      </c>
      <c r="B114">
        <f>B74*10000/B62</f>
        <v>-0.20401901005864526</v>
      </c>
      <c r="C114">
        <f>C74*10000/C62</f>
        <v>-0.17893182961482848</v>
      </c>
      <c r="D114">
        <f>D74*10000/D62</f>
        <v>-0.19008300773882542</v>
      </c>
      <c r="E114">
        <f>E74*10000/E62</f>
        <v>-0.18184880390824107</v>
      </c>
      <c r="F114">
        <f>F74*10000/F62</f>
        <v>-0.1496960720675754</v>
      </c>
      <c r="G114">
        <f>AVERAGE(C114:E114)</f>
        <v>-0.183621213753965</v>
      </c>
      <c r="H114">
        <f>STDEV(C114:E114)</f>
        <v>0.005783015725743037</v>
      </c>
      <c r="I114">
        <f>(B114*B4+C114*C4+D114*D4+E114*E4+F114*F4)/SUM(B4:F4)</f>
        <v>-0.1821294162901394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0.003692555765795216</v>
      </c>
      <c r="C115">
        <f>C75*10000/C62</f>
        <v>0.0003950480389197887</v>
      </c>
      <c r="D115">
        <f>D75*10000/D62</f>
        <v>-0.0006216063875157173</v>
      </c>
      <c r="E115">
        <f>E75*10000/E62</f>
        <v>0.004571195264152869</v>
      </c>
      <c r="F115">
        <f>F75*10000/F62</f>
        <v>8.481589013379262E-05</v>
      </c>
      <c r="G115">
        <f>AVERAGE(C115:E115)</f>
        <v>0.0014482123051856467</v>
      </c>
      <c r="H115">
        <f>STDEV(C115:E115)</f>
        <v>0.002751938131062811</v>
      </c>
      <c r="I115">
        <f>(B115*B4+C115*C4+D115*D4+E115*E4+F115*F4)/SUM(B4:F4)</f>
        <v>0.0015972465477558872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12.013412596177151</v>
      </c>
      <c r="C122">
        <f>C82*10000/C62</f>
        <v>8.368995729384457</v>
      </c>
      <c r="D122">
        <f>D82*10000/D62</f>
        <v>10.381329987800916</v>
      </c>
      <c r="E122">
        <f>E82*10000/E62</f>
        <v>3.1812480152219273</v>
      </c>
      <c r="F122">
        <f>F82*10000/F62</f>
        <v>-49.385784692616376</v>
      </c>
      <c r="G122">
        <f>AVERAGE(C122:E122)</f>
        <v>7.3105245774691</v>
      </c>
      <c r="H122">
        <f>STDEV(C122:E122)</f>
        <v>3.7149113027826095</v>
      </c>
      <c r="I122">
        <f>(B122*B4+C122*C4+D122*D4+E122*E4+F122*F4)/SUM(B4:F4)</f>
        <v>0.5171747714452992</v>
      </c>
    </row>
    <row r="123" spans="1:9" ht="12.75">
      <c r="A123" t="s">
        <v>82</v>
      </c>
      <c r="B123">
        <f>B83*10000/B62</f>
        <v>-3.531001671716993</v>
      </c>
      <c r="C123">
        <f>C83*10000/C62</f>
        <v>-0.8897507395693645</v>
      </c>
      <c r="D123">
        <f>D83*10000/D62</f>
        <v>-1.8070315007823345</v>
      </c>
      <c r="E123">
        <f>E83*10000/E62</f>
        <v>0.8565537206453072</v>
      </c>
      <c r="F123">
        <f>F83*10000/F62</f>
        <v>8.141023128983752</v>
      </c>
      <c r="G123">
        <f>AVERAGE(C123:E123)</f>
        <v>-0.6134095065687973</v>
      </c>
      <c r="H123">
        <f>STDEV(C123:E123)</f>
        <v>1.3531241316834681</v>
      </c>
      <c r="I123">
        <f>(B123*B4+C123*C4+D123*D4+E123*E4+F123*F4)/SUM(B4:F4)</f>
        <v>0.11489272426358782</v>
      </c>
    </row>
    <row r="124" spans="1:9" ht="12.75">
      <c r="A124" t="s">
        <v>83</v>
      </c>
      <c r="B124">
        <f>B84*10000/B62</f>
        <v>1.4328376646148082</v>
      </c>
      <c r="C124">
        <f>C84*10000/C62</f>
        <v>1.3321846408613485</v>
      </c>
      <c r="D124">
        <f>D84*10000/D62</f>
        <v>1.4507520284914728</v>
      </c>
      <c r="E124">
        <f>E84*10000/E62</f>
        <v>5.142228242127053</v>
      </c>
      <c r="F124">
        <f>F84*10000/F62</f>
        <v>1.2850640070106836</v>
      </c>
      <c r="G124">
        <f>AVERAGE(C124:E124)</f>
        <v>2.641721637159958</v>
      </c>
      <c r="H124">
        <f>STDEV(C124:E124)</f>
        <v>2.166313577824182</v>
      </c>
      <c r="I124">
        <f>(B124*B4+C124*C4+D124*D4+E124*E4+F124*F4)/SUM(B4:F4)</f>
        <v>2.2859743113700364</v>
      </c>
    </row>
    <row r="125" spans="1:9" ht="12.75">
      <c r="A125" t="s">
        <v>84</v>
      </c>
      <c r="B125">
        <f>B85*10000/B62</f>
        <v>-1.2077603609216756</v>
      </c>
      <c r="C125">
        <f>C85*10000/C62</f>
        <v>0.19630736578140126</v>
      </c>
      <c r="D125">
        <f>D85*10000/D62</f>
        <v>-0.9341133187976932</v>
      </c>
      <c r="E125">
        <f>E85*10000/E62</f>
        <v>0.7146834725792323</v>
      </c>
      <c r="F125">
        <f>F85*10000/F62</f>
        <v>-0.8832282053394942</v>
      </c>
      <c r="G125">
        <f>AVERAGE(C125:E125)</f>
        <v>-0.007707493479019889</v>
      </c>
      <c r="H125">
        <f>STDEV(C125:E125)</f>
        <v>0.8431187709409619</v>
      </c>
      <c r="I125">
        <f>(B125*B4+C125*C4+D125*D4+E125*E4+F125*F4)/SUM(B4:F4)</f>
        <v>-0.29872600206361033</v>
      </c>
    </row>
    <row r="126" spans="1:9" ht="12.75">
      <c r="A126" t="s">
        <v>85</v>
      </c>
      <c r="B126">
        <f>B86*10000/B62</f>
        <v>-0.24748114251092068</v>
      </c>
      <c r="C126">
        <f>C86*10000/C62</f>
        <v>-0.6299356959541133</v>
      </c>
      <c r="D126">
        <f>D86*10000/D62</f>
        <v>-0.3025784679777981</v>
      </c>
      <c r="E126">
        <f>E86*10000/E62</f>
        <v>-0.37958337656232916</v>
      </c>
      <c r="F126">
        <f>F86*10000/F62</f>
        <v>0.7838778817008567</v>
      </c>
      <c r="G126">
        <f>AVERAGE(C126:E126)</f>
        <v>-0.4373658468314135</v>
      </c>
      <c r="H126">
        <f>STDEV(C126:E126)</f>
        <v>0.17115723496213203</v>
      </c>
      <c r="I126">
        <f>(B126*B4+C126*C4+D126*D4+E126*E4+F126*F4)/SUM(B4:F4)</f>
        <v>-0.24844988796851775</v>
      </c>
    </row>
    <row r="127" spans="1:9" ht="12.75">
      <c r="A127" t="s">
        <v>86</v>
      </c>
      <c r="B127">
        <f>B87*10000/B62</f>
        <v>0.0316495748072928</v>
      </c>
      <c r="C127">
        <f>C87*10000/C62</f>
        <v>-0.261377106933377</v>
      </c>
      <c r="D127">
        <f>D87*10000/D62</f>
        <v>-0.12410154796060406</v>
      </c>
      <c r="E127">
        <f>E87*10000/E62</f>
        <v>-0.2040839114070151</v>
      </c>
      <c r="F127">
        <f>F87*10000/F62</f>
        <v>0.7579995374977408</v>
      </c>
      <c r="G127">
        <f>AVERAGE(C127:E127)</f>
        <v>-0.1965208554336654</v>
      </c>
      <c r="H127">
        <f>STDEV(C127:E127)</f>
        <v>0.06894958037989661</v>
      </c>
      <c r="I127">
        <f>(B127*B4+C127*C4+D127*D4+E127*E4+F127*F4)/SUM(B4:F4)</f>
        <v>-0.0371831100909654</v>
      </c>
    </row>
    <row r="128" spans="1:9" ht="12.75">
      <c r="A128" t="s">
        <v>87</v>
      </c>
      <c r="B128">
        <f>B88*10000/B62</f>
        <v>0.17971359717139776</v>
      </c>
      <c r="C128">
        <f>C88*10000/C62</f>
        <v>0.04231185532001687</v>
      </c>
      <c r="D128">
        <f>D88*10000/D62</f>
        <v>-0.12077996590290338</v>
      </c>
      <c r="E128">
        <f>E88*10000/E62</f>
        <v>-0.17303599801371292</v>
      </c>
      <c r="F128">
        <f>F88*10000/F62</f>
        <v>-0.1555370058043892</v>
      </c>
      <c r="G128">
        <f>AVERAGE(C128:E128)</f>
        <v>-0.08383470286553314</v>
      </c>
      <c r="H128">
        <f>STDEV(C128:E128)</f>
        <v>0.11232715090100324</v>
      </c>
      <c r="I128">
        <f>(B128*B4+C128*C4+D128*D4+E128*E4+F128*F4)/SUM(B4:F4)</f>
        <v>-0.05470926702435273</v>
      </c>
    </row>
    <row r="129" spans="1:9" ht="12.75">
      <c r="A129" t="s">
        <v>88</v>
      </c>
      <c r="B129">
        <f>B89*10000/B62</f>
        <v>0.004903459058185217</v>
      </c>
      <c r="C129">
        <f>C89*10000/C62</f>
        <v>-0.006220298776391368</v>
      </c>
      <c r="D129">
        <f>D89*10000/D62</f>
        <v>0.07593262543014465</v>
      </c>
      <c r="E129">
        <f>E89*10000/E62</f>
        <v>-0.0028849062949064595</v>
      </c>
      <c r="F129">
        <f>F89*10000/F62</f>
        <v>-0.022709625475417345</v>
      </c>
      <c r="G129">
        <f>AVERAGE(C129:E129)</f>
        <v>0.022275806786282274</v>
      </c>
      <c r="H129">
        <f>STDEV(C129:E129)</f>
        <v>0.0464980843797531</v>
      </c>
      <c r="I129">
        <f>(B129*B4+C129*C4+D129*D4+E129*E4+F129*F4)/SUM(B4:F4)</f>
        <v>0.013786506501866006</v>
      </c>
    </row>
    <row r="130" spans="1:9" ht="12.75">
      <c r="A130" t="s">
        <v>89</v>
      </c>
      <c r="B130">
        <f>B90*10000/B62</f>
        <v>0.11768921793446387</v>
      </c>
      <c r="C130">
        <f>C90*10000/C62</f>
        <v>0.07287981024164925</v>
      </c>
      <c r="D130">
        <f>D90*10000/D62</f>
        <v>-0.015539551459254378</v>
      </c>
      <c r="E130">
        <f>E90*10000/E62</f>
        <v>0.02484162899347898</v>
      </c>
      <c r="F130">
        <f>F90*10000/F62</f>
        <v>0.20693209419210912</v>
      </c>
      <c r="G130">
        <f>AVERAGE(C130:E130)</f>
        <v>0.02739396259195795</v>
      </c>
      <c r="H130">
        <f>STDEV(C130:E130)</f>
        <v>0.04426490354668413</v>
      </c>
      <c r="I130">
        <f>(B130*B4+C130*C4+D130*D4+E130*E4+F130*F4)/SUM(B4:F4)</f>
        <v>0.06431053901990479</v>
      </c>
    </row>
    <row r="131" spans="1:9" ht="12.75">
      <c r="A131" t="s">
        <v>90</v>
      </c>
      <c r="B131">
        <f>B91*10000/B62</f>
        <v>0.046450721580130784</v>
      </c>
      <c r="C131">
        <f>C91*10000/C62</f>
        <v>-0.05151682998996635</v>
      </c>
      <c r="D131">
        <f>D91*10000/D62</f>
        <v>-0.00400912157539132</v>
      </c>
      <c r="E131">
        <f>E91*10000/E62</f>
        <v>-0.04945521192944323</v>
      </c>
      <c r="F131">
        <f>F91*10000/F62</f>
        <v>0.039504849097106165</v>
      </c>
      <c r="G131">
        <f>AVERAGE(C131:E131)</f>
        <v>-0.034993721164933635</v>
      </c>
      <c r="H131">
        <f>STDEV(C131:E131)</f>
        <v>0.026853242374992033</v>
      </c>
      <c r="I131">
        <f>(B131*B4+C131*C4+D131*D4+E131*E4+F131*F4)/SUM(B4:F4)</f>
        <v>-0.013247180426304843</v>
      </c>
    </row>
    <row r="132" spans="1:9" ht="12.75">
      <c r="A132" t="s">
        <v>91</v>
      </c>
      <c r="B132">
        <f>B92*10000/B62</f>
        <v>0.02819996133209401</v>
      </c>
      <c r="C132">
        <f>C92*10000/C62</f>
        <v>0.017934681975213793</v>
      </c>
      <c r="D132">
        <f>D92*10000/D62</f>
        <v>0.0012297609995519457</v>
      </c>
      <c r="E132">
        <f>E92*10000/E62</f>
        <v>-0.060372612642932665</v>
      </c>
      <c r="F132">
        <f>F92*10000/F62</f>
        <v>0.013106341274754196</v>
      </c>
      <c r="G132">
        <f>AVERAGE(C132:E132)</f>
        <v>-0.013736056556055642</v>
      </c>
      <c r="H132">
        <f>STDEV(C132:E132)</f>
        <v>0.041243058433318165</v>
      </c>
      <c r="I132">
        <f>(B132*B4+C132*C4+D132*D4+E132*E4+F132*F4)/SUM(B4:F4)</f>
        <v>-0.0040582127106475645</v>
      </c>
    </row>
    <row r="133" spans="1:9" ht="12.75">
      <c r="A133" t="s">
        <v>92</v>
      </c>
      <c r="B133">
        <f>B93*10000/B62</f>
        <v>0.06990826569213737</v>
      </c>
      <c r="C133">
        <f>C93*10000/C62</f>
        <v>0.03738827304615575</v>
      </c>
      <c r="D133">
        <f>D93*10000/D62</f>
        <v>0.0650484648871213</v>
      </c>
      <c r="E133">
        <f>E93*10000/E62</f>
        <v>0.047921704689375066</v>
      </c>
      <c r="F133">
        <f>F93*10000/F62</f>
        <v>0.06883499658042763</v>
      </c>
      <c r="G133">
        <f>AVERAGE(C133:E133)</f>
        <v>0.050119480874217366</v>
      </c>
      <c r="H133">
        <f>STDEV(C133:E133)</f>
        <v>0.013960451937123999</v>
      </c>
      <c r="I133">
        <f>(B133*B4+C133*C4+D133*D4+E133*E4+F133*F4)/SUM(B4:F4)</f>
        <v>0.05548294458645865</v>
      </c>
    </row>
    <row r="134" spans="1:9" ht="12.75">
      <c r="A134" t="s">
        <v>93</v>
      </c>
      <c r="B134">
        <f>B94*10000/B62</f>
        <v>0.004654506387857416</v>
      </c>
      <c r="C134">
        <f>C94*10000/C62</f>
        <v>0.004244788927471421</v>
      </c>
      <c r="D134">
        <f>D94*10000/D62</f>
        <v>-0.003347789498484293</v>
      </c>
      <c r="E134">
        <f>E94*10000/E62</f>
        <v>-0.0008817494734236269</v>
      </c>
      <c r="F134">
        <f>F94*10000/F62</f>
        <v>-0.029141490165713782</v>
      </c>
      <c r="G134">
        <f>AVERAGE(C134:E134)</f>
        <v>5.083318521167107E-06</v>
      </c>
      <c r="H134">
        <f>STDEV(C134:E134)</f>
        <v>0.003873198431428925</v>
      </c>
      <c r="I134">
        <f>(B134*B4+C134*C4+D134*D4+E134*E4+F134*F4)/SUM(B4:F4)</f>
        <v>-0.003159613557121591</v>
      </c>
    </row>
    <row r="135" spans="1:9" ht="12.75">
      <c r="A135" t="s">
        <v>94</v>
      </c>
      <c r="B135">
        <f>B95*10000/B62</f>
        <v>0.0055181997952885075</v>
      </c>
      <c r="C135">
        <f>C95*10000/C62</f>
        <v>0.00013022379953502968</v>
      </c>
      <c r="D135">
        <f>D95*10000/D62</f>
        <v>-0.003875138805136223</v>
      </c>
      <c r="E135">
        <f>E95*10000/E62</f>
        <v>0.004470712478163645</v>
      </c>
      <c r="F135">
        <f>F95*10000/F62</f>
        <v>-0.0003144883870223836</v>
      </c>
      <c r="G135">
        <f>AVERAGE(C135:E135)</f>
        <v>0.00024193249085415055</v>
      </c>
      <c r="H135">
        <f>STDEV(C135:E135)</f>
        <v>0.004174046901332888</v>
      </c>
      <c r="I135">
        <f>(B135*B4+C135*C4+D135*D4+E135*E4+F135*F4)/SUM(B4:F4)</f>
        <v>0.0009416717593649687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2006-08-16T08:18:02Z</cp:lastPrinted>
  <dcterms:created xsi:type="dcterms:W3CDTF">2006-08-16T08:18:02Z</dcterms:created>
  <dcterms:modified xsi:type="dcterms:W3CDTF">2006-08-16T09:30:39Z</dcterms:modified>
  <cp:category/>
  <cp:version/>
  <cp:contentType/>
  <cp:contentStatus/>
</cp:coreProperties>
</file>