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<sst xmlns="http://schemas.openxmlformats.org/spreadsheetml/2006/main" count="204" uniqueCount="98">
  <si>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28/08/2006       15:07:54</t>
  </si>
  <si>
    <t>LISSNER</t>
  </si>
  <si>
    <t>HCMQAP818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</si>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</sst>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-0.002289</v>
      </c>
      <c r="C4" s="12">
        <v>-0.003752</v>
      </c>
      <c r="D4" s="12">
        <v>-0.003751</v>
      </c>
      <c r="E4" s="12">
        <v>-0.003751</v>
      </c>
      <c r="F4" s="24">
        <v>-0.002054</v>
      </c>
      <c r="G4" s="34">
        <v>-0.011696</v>
      </c>
    </row>
    <row r="5" spans="1:7" ht="12.75" thickBot="1">
      <c r="A5" s="44" t="s">
        <v>13</v>
      </c>
      <c r="B5" s="45">
        <v>-0.239217</v>
      </c>
      <c r="C5" s="46">
        <v>-0.08149</v>
      </c>
      <c r="D5" s="46">
        <v>-0.07896</v>
      </c>
      <c r="E5" s="46">
        <v>0.188532</v>
      </c>
      <c r="F5" s="47">
        <v>0.271314</v>
      </c>
      <c r="G5" s="48">
        <v>4.571206</v>
      </c>
    </row>
    <row r="6" spans="1:7" ht="12.75" thickTop="1">
      <c r="A6" s="6" t="s">
        <v>14</v>
      </c>
      <c r="B6" s="39">
        <v>-36.73586</v>
      </c>
      <c r="C6" s="40">
        <v>3.122232</v>
      </c>
      <c r="D6" s="40">
        <v>-36.34619</v>
      </c>
      <c r="E6" s="40">
        <v>47.9495</v>
      </c>
      <c r="F6" s="41">
        <v>14.01741</v>
      </c>
      <c r="G6" s="42">
        <v>-0.001578641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2.439896</v>
      </c>
      <c r="C8" s="13">
        <v>0.7131696</v>
      </c>
      <c r="D8" s="13">
        <v>2.405551</v>
      </c>
      <c r="E8" s="13">
        <v>2.106951</v>
      </c>
      <c r="F8" s="25">
        <v>0.7641577</v>
      </c>
      <c r="G8" s="35">
        <v>1.715471</v>
      </c>
    </row>
    <row r="9" spans="1:7" ht="12">
      <c r="A9" s="20" t="s">
        <v>17</v>
      </c>
      <c r="B9" s="29">
        <v>0.877255</v>
      </c>
      <c r="C9" s="13">
        <v>-0.1018961</v>
      </c>
      <c r="D9" s="13">
        <v>0.2289074</v>
      </c>
      <c r="E9" s="13">
        <v>0.4141896</v>
      </c>
      <c r="F9" s="25">
        <v>-1.216326</v>
      </c>
      <c r="G9" s="35">
        <v>0.098631</v>
      </c>
    </row>
    <row r="10" spans="1:7" ht="12">
      <c r="A10" s="20" t="s">
        <v>18</v>
      </c>
      <c r="B10" s="29">
        <v>-0.7338951</v>
      </c>
      <c r="C10" s="13">
        <v>-1.7029</v>
      </c>
      <c r="D10" s="13">
        <v>-1.739699</v>
      </c>
      <c r="E10" s="13">
        <v>-0.2732054</v>
      </c>
      <c r="F10" s="25">
        <v>-0.6432282</v>
      </c>
      <c r="G10" s="35">
        <v>-1.08619</v>
      </c>
    </row>
    <row r="11" spans="1:7" ht="12">
      <c r="A11" s="21" t="s">
        <v>19</v>
      </c>
      <c r="B11" s="31">
        <v>2.226613</v>
      </c>
      <c r="C11" s="15">
        <v>1.29295</v>
      </c>
      <c r="D11" s="15">
        <v>2.362191</v>
      </c>
      <c r="E11" s="15">
        <v>2.111103</v>
      </c>
      <c r="F11" s="27">
        <v>13.10769</v>
      </c>
      <c r="G11" s="37">
        <v>3.439513</v>
      </c>
    </row>
    <row r="12" spans="1:7" ht="12">
      <c r="A12" s="20" t="s">
        <v>20</v>
      </c>
      <c r="B12" s="29">
        <v>-0.04464453</v>
      </c>
      <c r="C12" s="13">
        <v>-0.5090635</v>
      </c>
      <c r="D12" s="13">
        <v>-0.3464447</v>
      </c>
      <c r="E12" s="13">
        <v>-0.08476012</v>
      </c>
      <c r="F12" s="25">
        <v>0.1811092</v>
      </c>
      <c r="G12" s="35">
        <v>-0.2088766</v>
      </c>
    </row>
    <row r="13" spans="1:7" ht="12">
      <c r="A13" s="20" t="s">
        <v>21</v>
      </c>
      <c r="B13" s="29">
        <v>-0.09928917</v>
      </c>
      <c r="C13" s="13">
        <v>-0.1766751</v>
      </c>
      <c r="D13" s="13">
        <v>-0.07115674</v>
      </c>
      <c r="E13" s="13">
        <v>0.1310566</v>
      </c>
      <c r="F13" s="25">
        <v>0.3014988</v>
      </c>
      <c r="G13" s="35">
        <v>-0.002969411</v>
      </c>
    </row>
    <row r="14" spans="1:7" ht="12">
      <c r="A14" s="20" t="s">
        <v>22</v>
      </c>
      <c r="B14" s="29">
        <v>-0.04568783</v>
      </c>
      <c r="C14" s="13">
        <v>-0.115382</v>
      </c>
      <c r="D14" s="13">
        <v>-0.1028046</v>
      </c>
      <c r="E14" s="13">
        <v>-0.1567076</v>
      </c>
      <c r="F14" s="25">
        <v>-0.2177582</v>
      </c>
      <c r="G14" s="35">
        <v>-0.1255522</v>
      </c>
    </row>
    <row r="15" spans="1:7" ht="12">
      <c r="A15" s="21" t="s">
        <v>23</v>
      </c>
      <c r="B15" s="31">
        <v>-0.399429</v>
      </c>
      <c r="C15" s="15">
        <v>-0.1403769</v>
      </c>
      <c r="D15" s="15">
        <v>-0.1564459</v>
      </c>
      <c r="E15" s="15">
        <v>-0.08378102</v>
      </c>
      <c r="F15" s="27">
        <v>-0.3047294</v>
      </c>
      <c r="G15" s="37">
        <v>-0.1902822</v>
      </c>
    </row>
    <row r="16" spans="1:7" ht="12">
      <c r="A16" s="20" t="s">
        <v>24</v>
      </c>
      <c r="B16" s="29">
        <v>-0.01508151</v>
      </c>
      <c r="C16" s="13">
        <v>-0.06682533</v>
      </c>
      <c r="D16" s="13">
        <v>-0.03569775</v>
      </c>
      <c r="E16" s="13">
        <v>-0.004761105</v>
      </c>
      <c r="F16" s="25">
        <v>0.05672867</v>
      </c>
      <c r="G16" s="35">
        <v>-0.02054994</v>
      </c>
    </row>
    <row r="17" spans="1:7" ht="12">
      <c r="A17" s="20" t="s">
        <v>25</v>
      </c>
      <c r="B17" s="29">
        <v>-0.02798293</v>
      </c>
      <c r="C17" s="13">
        <v>-0.01993909</v>
      </c>
      <c r="D17" s="13">
        <v>-0.01083862</v>
      </c>
      <c r="E17" s="13">
        <v>-0.02551346</v>
      </c>
      <c r="F17" s="25">
        <v>-0.05428183</v>
      </c>
      <c r="G17" s="35">
        <v>-0.0247923</v>
      </c>
    </row>
    <row r="18" spans="1:7" ht="12">
      <c r="A18" s="20" t="s">
        <v>26</v>
      </c>
      <c r="B18" s="29">
        <v>0.03833511</v>
      </c>
      <c r="C18" s="13">
        <v>0.04251127</v>
      </c>
      <c r="D18" s="13">
        <v>0.04152816</v>
      </c>
      <c r="E18" s="13">
        <v>-0.01011438</v>
      </c>
      <c r="F18" s="25">
        <v>-0.03665715</v>
      </c>
      <c r="G18" s="35">
        <v>0.01858586</v>
      </c>
    </row>
    <row r="19" spans="1:7" ht="12">
      <c r="A19" s="21" t="s">
        <v>27</v>
      </c>
      <c r="B19" s="31">
        <v>-0.2122681</v>
      </c>
      <c r="C19" s="15">
        <v>-0.1869433</v>
      </c>
      <c r="D19" s="15">
        <v>-0.2062618</v>
      </c>
      <c r="E19" s="15">
        <v>-0.2060204</v>
      </c>
      <c r="F19" s="27">
        <v>-0.1449559</v>
      </c>
      <c r="G19" s="37">
        <v>-0.1943652</v>
      </c>
    </row>
    <row r="20" spans="1:7" ht="12.75" thickBot="1">
      <c r="A20" s="44" t="s">
        <v>28</v>
      </c>
      <c r="B20" s="45">
        <v>-0.003533372</v>
      </c>
      <c r="C20" s="46">
        <v>-0.001882375</v>
      </c>
      <c r="D20" s="46">
        <v>-0.002564754</v>
      </c>
      <c r="E20" s="46">
        <v>-0.009127919</v>
      </c>
      <c r="F20" s="47">
        <v>-0.004126246</v>
      </c>
      <c r="G20" s="48">
        <v>-0.00432678</v>
      </c>
    </row>
    <row r="21" spans="1:7" ht="12.75" thickTop="1">
      <c r="A21" s="6" t="s">
        <v>29</v>
      </c>
      <c r="B21" s="39">
        <v>61.53965</v>
      </c>
      <c r="C21" s="40">
        <v>25.81858</v>
      </c>
      <c r="D21" s="40">
        <v>1.555014</v>
      </c>
      <c r="E21" s="40">
        <v>-16.61565</v>
      </c>
      <c r="F21" s="41">
        <v>-88.22124</v>
      </c>
      <c r="G21" s="43">
        <v>0.004130524</v>
      </c>
    </row>
    <row r="22" spans="1:7" ht="12">
      <c r="A22" s="20" t="s">
        <v>30</v>
      </c>
      <c r="B22" s="29">
        <v>-4.784331</v>
      </c>
      <c r="C22" s="13">
        <v>-1.629794</v>
      </c>
      <c r="D22" s="13">
        <v>-1.579202</v>
      </c>
      <c r="E22" s="13">
        <v>3.770649</v>
      </c>
      <c r="F22" s="25">
        <v>5.426276</v>
      </c>
      <c r="G22" s="36">
        <v>0</v>
      </c>
    </row>
    <row r="23" spans="1:7" ht="12">
      <c r="A23" s="20" t="s">
        <v>31</v>
      </c>
      <c r="B23" s="29">
        <v>0.4073178</v>
      </c>
      <c r="C23" s="13">
        <v>-2.118729</v>
      </c>
      <c r="D23" s="13">
        <v>-0.5051305</v>
      </c>
      <c r="E23" s="13">
        <v>-1.083919</v>
      </c>
      <c r="F23" s="25">
        <v>7.759474</v>
      </c>
      <c r="G23" s="35">
        <v>0.1895072</v>
      </c>
    </row>
    <row r="24" spans="1:7" ht="12">
      <c r="A24" s="20" t="s">
        <v>32</v>
      </c>
      <c r="B24" s="29">
        <v>-6.742939</v>
      </c>
      <c r="C24" s="13">
        <v>-2.761709</v>
      </c>
      <c r="D24" s="13">
        <v>-3.575177</v>
      </c>
      <c r="E24" s="13">
        <v>-2.669216</v>
      </c>
      <c r="F24" s="25">
        <v>-1.042146</v>
      </c>
      <c r="G24" s="35">
        <v>-3.2929</v>
      </c>
    </row>
    <row r="25" spans="1:7" ht="12">
      <c r="A25" s="20" t="s">
        <v>33</v>
      </c>
      <c r="B25" s="29">
        <v>-1.287826</v>
      </c>
      <c r="C25" s="13">
        <v>-1.32619</v>
      </c>
      <c r="D25" s="13">
        <v>-0.5246329</v>
      </c>
      <c r="E25" s="13">
        <v>-0.3179682</v>
      </c>
      <c r="F25" s="25">
        <v>-1.188197</v>
      </c>
      <c r="G25" s="35">
        <v>-0.867109</v>
      </c>
    </row>
    <row r="26" spans="1:7" ht="12">
      <c r="A26" s="21" t="s">
        <v>34</v>
      </c>
      <c r="B26" s="31">
        <v>-0.3278832</v>
      </c>
      <c r="C26" s="15">
        <v>-0.4079166</v>
      </c>
      <c r="D26" s="15">
        <v>-0.6839586</v>
      </c>
      <c r="E26" s="15">
        <v>-0.4414211</v>
      </c>
      <c r="F26" s="27">
        <v>1.721748</v>
      </c>
      <c r="G26" s="37">
        <v>-0.1903462</v>
      </c>
    </row>
    <row r="27" spans="1:7" ht="12">
      <c r="A27" s="20" t="s">
        <v>35</v>
      </c>
      <c r="B27" s="29">
        <v>0.1073011</v>
      </c>
      <c r="C27" s="13">
        <v>0.08085484</v>
      </c>
      <c r="D27" s="13">
        <v>0.5224922</v>
      </c>
      <c r="E27" s="13">
        <v>-0.5572266</v>
      </c>
      <c r="F27" s="25">
        <v>0.1679562</v>
      </c>
      <c r="G27" s="35">
        <v>0.04894723</v>
      </c>
    </row>
    <row r="28" spans="1:7" ht="12">
      <c r="A28" s="20" t="s">
        <v>36</v>
      </c>
      <c r="B28" s="29">
        <v>-0.5393872</v>
      </c>
      <c r="C28" s="13">
        <v>0.372293</v>
      </c>
      <c r="D28" s="13">
        <v>0.06587385</v>
      </c>
      <c r="E28" s="13">
        <v>-0.1556181</v>
      </c>
      <c r="F28" s="25">
        <v>0.06717126</v>
      </c>
      <c r="G28" s="35">
        <v>-0.002324391</v>
      </c>
    </row>
    <row r="29" spans="1:7" ht="12">
      <c r="A29" s="20" t="s">
        <v>37</v>
      </c>
      <c r="B29" s="29">
        <v>-0.1631895</v>
      </c>
      <c r="C29" s="13">
        <v>-0.03437266</v>
      </c>
      <c r="D29" s="13">
        <v>0.05361505</v>
      </c>
      <c r="E29" s="13">
        <v>0.01015013</v>
      </c>
      <c r="F29" s="25">
        <v>-0.1926297</v>
      </c>
      <c r="G29" s="35">
        <v>-0.04223917</v>
      </c>
    </row>
    <row r="30" spans="1:7" ht="12">
      <c r="A30" s="21" t="s">
        <v>38</v>
      </c>
      <c r="B30" s="31">
        <v>0.08147356</v>
      </c>
      <c r="C30" s="15">
        <v>0.09019922</v>
      </c>
      <c r="D30" s="15">
        <v>-0.03437822</v>
      </c>
      <c r="E30" s="15">
        <v>-0.05420499</v>
      </c>
      <c r="F30" s="27">
        <v>0.1651322</v>
      </c>
      <c r="G30" s="37">
        <v>0.03411098</v>
      </c>
    </row>
    <row r="31" spans="1:7" ht="12">
      <c r="A31" s="20" t="s">
        <v>39</v>
      </c>
      <c r="B31" s="29">
        <v>-0.00915183</v>
      </c>
      <c r="C31" s="13">
        <v>0.05034806</v>
      </c>
      <c r="D31" s="13">
        <v>0.05345717</v>
      </c>
      <c r="E31" s="13">
        <v>-0.06819303</v>
      </c>
      <c r="F31" s="25">
        <v>0.04016967</v>
      </c>
      <c r="G31" s="35">
        <v>0.0125148</v>
      </c>
    </row>
    <row r="32" spans="1:7" ht="12">
      <c r="A32" s="20" t="s">
        <v>40</v>
      </c>
      <c r="B32" s="29">
        <v>-0.0433209</v>
      </c>
      <c r="C32" s="13">
        <v>0.07123818</v>
      </c>
      <c r="D32" s="13">
        <v>0.01318696</v>
      </c>
      <c r="E32" s="13">
        <v>0.01227293</v>
      </c>
      <c r="F32" s="25">
        <v>0.0001303501</v>
      </c>
      <c r="G32" s="35">
        <v>0.0169247</v>
      </c>
    </row>
    <row r="33" spans="1:7" ht="12">
      <c r="A33" s="20" t="s">
        <v>41</v>
      </c>
      <c r="B33" s="29">
        <v>0.04146971</v>
      </c>
      <c r="C33" s="13">
        <v>0.05720879</v>
      </c>
      <c r="D33" s="13">
        <v>0.06816785</v>
      </c>
      <c r="E33" s="13">
        <v>0.05173802</v>
      </c>
      <c r="F33" s="25">
        <v>0.04922113</v>
      </c>
      <c r="G33" s="35">
        <v>0.0551651</v>
      </c>
    </row>
    <row r="34" spans="1:7" ht="12">
      <c r="A34" s="21" t="s">
        <v>42</v>
      </c>
      <c r="B34" s="31">
        <v>0.006331869</v>
      </c>
      <c r="C34" s="15">
        <v>0.007870039</v>
      </c>
      <c r="D34" s="15">
        <v>-0.0100149</v>
      </c>
      <c r="E34" s="15">
        <v>0.005325414</v>
      </c>
      <c r="F34" s="27">
        <v>-0.03226211</v>
      </c>
      <c r="G34" s="37">
        <v>-0.002532662</v>
      </c>
    </row>
    <row r="35" spans="1:7" ht="12.75" thickBot="1">
      <c r="A35" s="22" t="s">
        <v>43</v>
      </c>
      <c r="B35" s="32">
        <v>0.00092651</v>
      </c>
      <c r="C35" s="16">
        <v>-0.002304254</v>
      </c>
      <c r="D35" s="16">
        <v>0.0001082456</v>
      </c>
      <c r="E35" s="16">
        <v>0.00382149</v>
      </c>
      <c r="F35" s="28">
        <v>0.001444059</v>
      </c>
      <c r="G35" s="38">
        <v>0.0007173395</v>
      </c>
    </row>
    <row r="36" spans="1:7" ht="12">
      <c r="A36" s="4" t="s">
        <v>44</v>
      </c>
      <c r="B36" s="3">
        <v>22.93091</v>
      </c>
      <c r="C36" s="3">
        <v>22.92786</v>
      </c>
      <c r="D36" s="3">
        <v>22.93701</v>
      </c>
      <c r="E36" s="3">
        <v>22.93396</v>
      </c>
      <c r="F36" s="3">
        <v>22.94006</v>
      </c>
      <c r="G36" s="3"/>
    </row>
    <row r="37" spans="1:6" ht="12">
      <c r="A37" s="4" t="s">
        <v>45</v>
      </c>
      <c r="B37" s="2">
        <v>0.0289917</v>
      </c>
      <c r="C37" s="2">
        <v>-0.06052653</v>
      </c>
      <c r="D37" s="2">
        <v>-0.1180013</v>
      </c>
      <c r="E37" s="2">
        <v>-0.1276652</v>
      </c>
      <c r="F37" s="2">
        <v>-0.1403809</v>
      </c>
    </row>
    <row r="38" spans="1:7" ht="12">
      <c r="A38" s="4" t="s">
        <v>53</v>
      </c>
      <c r="B38" s="2">
        <v>6.250101E-05</v>
      </c>
      <c r="C38" s="2">
        <v>0</v>
      </c>
      <c r="D38" s="2">
        <v>6.178894E-05</v>
      </c>
      <c r="E38" s="2">
        <v>-8.150349E-05</v>
      </c>
      <c r="F38" s="2">
        <v>-2.374822E-05</v>
      </c>
      <c r="G38" s="2">
        <v>0.0001456001</v>
      </c>
    </row>
    <row r="39" spans="1:7" ht="12.75" thickBot="1">
      <c r="A39" s="4" t="s">
        <v>54</v>
      </c>
      <c r="B39" s="2">
        <v>-0.0001045875</v>
      </c>
      <c r="C39" s="2">
        <v>-4.389246E-05</v>
      </c>
      <c r="D39" s="2">
        <v>0</v>
      </c>
      <c r="E39" s="2">
        <v>2.827733E-05</v>
      </c>
      <c r="F39" s="2">
        <v>0.000149989</v>
      </c>
      <c r="G39" s="2">
        <v>0.000583662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3.117767</v>
      </c>
      <c r="F40" s="17" t="s">
        <v>48</v>
      </c>
      <c r="G40" s="8">
        <v>54.999381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12.509</v>
      </c>
      <c r="C43" s="1">
        <v>12.509</v>
      </c>
      <c r="D43" s="1">
        <v>12.509</v>
      </c>
      <c r="E43" s="1">
        <v>12.509</v>
      </c>
      <c r="F43" s="1">
        <v>12.509</v>
      </c>
      <c r="G43" s="1">
        <v>12.509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0.002289</v>
      </c>
      <c r="C4">
        <v>0.003752</v>
      </c>
      <c r="D4">
        <v>0.003751</v>
      </c>
      <c r="E4">
        <v>0.003751</v>
      </c>
      <c r="F4">
        <v>0.002054</v>
      </c>
      <c r="G4">
        <v>0.011696</v>
      </c>
    </row>
    <row r="5" spans="1:7" ht="12.75">
      <c r="A5" t="s">
        <v>13</v>
      </c>
      <c r="B5">
        <v>-0.239217</v>
      </c>
      <c r="C5">
        <v>-0.08149</v>
      </c>
      <c r="D5">
        <v>-0.07896</v>
      </c>
      <c r="E5">
        <v>0.188532</v>
      </c>
      <c r="F5">
        <v>0.271314</v>
      </c>
      <c r="G5">
        <v>4.571206</v>
      </c>
    </row>
    <row r="6" spans="1:7" ht="12.75">
      <c r="A6" t="s">
        <v>14</v>
      </c>
      <c r="B6" s="49">
        <v>-36.73586</v>
      </c>
      <c r="C6" s="49">
        <v>3.122232</v>
      </c>
      <c r="D6" s="49">
        <v>-36.34619</v>
      </c>
      <c r="E6" s="49">
        <v>47.9495</v>
      </c>
      <c r="F6" s="49">
        <v>14.01741</v>
      </c>
      <c r="G6" s="49">
        <v>-0.001578641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2.439896</v>
      </c>
      <c r="C8" s="49">
        <v>0.7131696</v>
      </c>
      <c r="D8" s="49">
        <v>2.405551</v>
      </c>
      <c r="E8" s="49">
        <v>2.106951</v>
      </c>
      <c r="F8" s="49">
        <v>0.7641577</v>
      </c>
      <c r="G8" s="49">
        <v>1.715471</v>
      </c>
    </row>
    <row r="9" spans="1:7" ht="12.75">
      <c r="A9" t="s">
        <v>17</v>
      </c>
      <c r="B9" s="49">
        <v>0.877255</v>
      </c>
      <c r="C9" s="49">
        <v>-0.1018961</v>
      </c>
      <c r="D9" s="49">
        <v>0.2289074</v>
      </c>
      <c r="E9" s="49">
        <v>0.4141896</v>
      </c>
      <c r="F9" s="49">
        <v>-1.216326</v>
      </c>
      <c r="G9" s="49">
        <v>0.098631</v>
      </c>
    </row>
    <row r="10" spans="1:7" ht="12.75">
      <c r="A10" t="s">
        <v>18</v>
      </c>
      <c r="B10" s="49">
        <v>-0.7338951</v>
      </c>
      <c r="C10" s="49">
        <v>-1.7029</v>
      </c>
      <c r="D10" s="49">
        <v>-1.739699</v>
      </c>
      <c r="E10" s="49">
        <v>-0.2732054</v>
      </c>
      <c r="F10" s="49">
        <v>-0.6432282</v>
      </c>
      <c r="G10" s="49">
        <v>-1.08619</v>
      </c>
    </row>
    <row r="11" spans="1:7" ht="12.75">
      <c r="A11" t="s">
        <v>19</v>
      </c>
      <c r="B11" s="49">
        <v>2.226613</v>
      </c>
      <c r="C11" s="49">
        <v>1.29295</v>
      </c>
      <c r="D11" s="49">
        <v>2.362191</v>
      </c>
      <c r="E11" s="49">
        <v>2.111103</v>
      </c>
      <c r="F11" s="49">
        <v>13.10769</v>
      </c>
      <c r="G11" s="49">
        <v>3.439513</v>
      </c>
    </row>
    <row r="12" spans="1:7" ht="12.75">
      <c r="A12" t="s">
        <v>20</v>
      </c>
      <c r="B12" s="49">
        <v>-0.04464453</v>
      </c>
      <c r="C12" s="49">
        <v>-0.5090635</v>
      </c>
      <c r="D12" s="49">
        <v>-0.3464447</v>
      </c>
      <c r="E12" s="49">
        <v>-0.08476012</v>
      </c>
      <c r="F12" s="49">
        <v>0.1811092</v>
      </c>
      <c r="G12" s="49">
        <v>-0.2088766</v>
      </c>
    </row>
    <row r="13" spans="1:7" ht="12.75">
      <c r="A13" t="s">
        <v>21</v>
      </c>
      <c r="B13" s="49">
        <v>-0.09928917</v>
      </c>
      <c r="C13" s="49">
        <v>-0.1766751</v>
      </c>
      <c r="D13" s="49">
        <v>-0.07115674</v>
      </c>
      <c r="E13" s="49">
        <v>0.1310566</v>
      </c>
      <c r="F13" s="49">
        <v>0.3014988</v>
      </c>
      <c r="G13" s="49">
        <v>-0.002969411</v>
      </c>
    </row>
    <row r="14" spans="1:7" ht="12.75">
      <c r="A14" t="s">
        <v>22</v>
      </c>
      <c r="B14" s="49">
        <v>-0.04568783</v>
      </c>
      <c r="C14" s="49">
        <v>-0.115382</v>
      </c>
      <c r="D14" s="49">
        <v>-0.1028046</v>
      </c>
      <c r="E14" s="49">
        <v>-0.1567076</v>
      </c>
      <c r="F14" s="49">
        <v>-0.2177582</v>
      </c>
      <c r="G14" s="49">
        <v>-0.1255522</v>
      </c>
    </row>
    <row r="15" spans="1:7" ht="12.75">
      <c r="A15" t="s">
        <v>23</v>
      </c>
      <c r="B15" s="49">
        <v>-0.399429</v>
      </c>
      <c r="C15" s="49">
        <v>-0.1403769</v>
      </c>
      <c r="D15" s="49">
        <v>-0.1564459</v>
      </c>
      <c r="E15" s="49">
        <v>-0.08378102</v>
      </c>
      <c r="F15" s="49">
        <v>-0.3047294</v>
      </c>
      <c r="G15" s="49">
        <v>-0.1902822</v>
      </c>
    </row>
    <row r="16" spans="1:7" ht="12.75">
      <c r="A16" t="s">
        <v>24</v>
      </c>
      <c r="B16" s="49">
        <v>-0.01508151</v>
      </c>
      <c r="C16" s="49">
        <v>-0.06682533</v>
      </c>
      <c r="D16" s="49">
        <v>-0.03569775</v>
      </c>
      <c r="E16" s="49">
        <v>-0.004761105</v>
      </c>
      <c r="F16" s="49">
        <v>0.05672867</v>
      </c>
      <c r="G16" s="49">
        <v>-0.02054994</v>
      </c>
    </row>
    <row r="17" spans="1:7" ht="12.75">
      <c r="A17" t="s">
        <v>25</v>
      </c>
      <c r="B17" s="49">
        <v>-0.02798293</v>
      </c>
      <c r="C17" s="49">
        <v>-0.01993909</v>
      </c>
      <c r="D17" s="49">
        <v>-0.01083862</v>
      </c>
      <c r="E17" s="49">
        <v>-0.02551346</v>
      </c>
      <c r="F17" s="49">
        <v>-0.05428183</v>
      </c>
      <c r="G17" s="49">
        <v>-0.0247923</v>
      </c>
    </row>
    <row r="18" spans="1:7" ht="12.75">
      <c r="A18" t="s">
        <v>26</v>
      </c>
      <c r="B18" s="49">
        <v>0.03833511</v>
      </c>
      <c r="C18" s="49">
        <v>0.04251127</v>
      </c>
      <c r="D18" s="49">
        <v>0.04152816</v>
      </c>
      <c r="E18" s="49">
        <v>-0.01011438</v>
      </c>
      <c r="F18" s="49">
        <v>-0.03665715</v>
      </c>
      <c r="G18" s="49">
        <v>0.01858586</v>
      </c>
    </row>
    <row r="19" spans="1:7" ht="12.75">
      <c r="A19" t="s">
        <v>27</v>
      </c>
      <c r="B19" s="49">
        <v>-0.2122681</v>
      </c>
      <c r="C19" s="49">
        <v>-0.1869433</v>
      </c>
      <c r="D19" s="49">
        <v>-0.2062618</v>
      </c>
      <c r="E19" s="49">
        <v>-0.2060204</v>
      </c>
      <c r="F19" s="49">
        <v>-0.1449559</v>
      </c>
      <c r="G19" s="49">
        <v>-0.1943652</v>
      </c>
    </row>
    <row r="20" spans="1:7" ht="12.75">
      <c r="A20" t="s">
        <v>28</v>
      </c>
      <c r="B20" s="49">
        <v>-0.003533372</v>
      </c>
      <c r="C20" s="49">
        <v>-0.001882375</v>
      </c>
      <c r="D20" s="49">
        <v>-0.002564754</v>
      </c>
      <c r="E20" s="49">
        <v>-0.009127919</v>
      </c>
      <c r="F20" s="49">
        <v>-0.004126246</v>
      </c>
      <c r="G20" s="49">
        <v>-0.00432678</v>
      </c>
    </row>
    <row r="21" spans="1:7" ht="12.75">
      <c r="A21" t="s">
        <v>29</v>
      </c>
      <c r="B21" s="49">
        <v>61.53965</v>
      </c>
      <c r="C21" s="49">
        <v>25.81858</v>
      </c>
      <c r="D21" s="49">
        <v>1.555014</v>
      </c>
      <c r="E21" s="49">
        <v>-16.61565</v>
      </c>
      <c r="F21" s="49">
        <v>-88.22124</v>
      </c>
      <c r="G21" s="49">
        <v>0.004130524</v>
      </c>
    </row>
    <row r="22" spans="1:7" ht="12.75">
      <c r="A22" t="s">
        <v>30</v>
      </c>
      <c r="B22" s="49">
        <v>-4.784331</v>
      </c>
      <c r="C22" s="49">
        <v>-1.629794</v>
      </c>
      <c r="D22" s="49">
        <v>-1.579202</v>
      </c>
      <c r="E22" s="49">
        <v>3.770649</v>
      </c>
      <c r="F22" s="49">
        <v>5.426276</v>
      </c>
      <c r="G22" s="49">
        <v>0</v>
      </c>
    </row>
    <row r="23" spans="1:7" ht="12.75">
      <c r="A23" t="s">
        <v>31</v>
      </c>
      <c r="B23" s="49">
        <v>0.4073178</v>
      </c>
      <c r="C23" s="49">
        <v>-2.118729</v>
      </c>
      <c r="D23" s="49">
        <v>-0.5051305</v>
      </c>
      <c r="E23" s="49">
        <v>-1.083919</v>
      </c>
      <c r="F23" s="49">
        <v>7.759474</v>
      </c>
      <c r="G23" s="49">
        <v>0.1895072</v>
      </c>
    </row>
    <row r="24" spans="1:7" ht="12.75">
      <c r="A24" t="s">
        <v>32</v>
      </c>
      <c r="B24" s="49">
        <v>-6.742939</v>
      </c>
      <c r="C24" s="49">
        <v>-2.761709</v>
      </c>
      <c r="D24" s="49">
        <v>-3.575177</v>
      </c>
      <c r="E24" s="49">
        <v>-2.669216</v>
      </c>
      <c r="F24" s="49">
        <v>-1.042146</v>
      </c>
      <c r="G24" s="49">
        <v>-3.2929</v>
      </c>
    </row>
    <row r="25" spans="1:7" ht="12.75">
      <c r="A25" t="s">
        <v>33</v>
      </c>
      <c r="B25" s="49">
        <v>-1.287826</v>
      </c>
      <c r="C25" s="49">
        <v>-1.32619</v>
      </c>
      <c r="D25" s="49">
        <v>-0.5246329</v>
      </c>
      <c r="E25" s="49">
        <v>-0.3179682</v>
      </c>
      <c r="F25" s="49">
        <v>-1.188197</v>
      </c>
      <c r="G25" s="49">
        <v>-0.867109</v>
      </c>
    </row>
    <row r="26" spans="1:7" ht="12.75">
      <c r="A26" t="s">
        <v>34</v>
      </c>
      <c r="B26" s="49">
        <v>-0.3278832</v>
      </c>
      <c r="C26" s="49">
        <v>-0.4079166</v>
      </c>
      <c r="D26" s="49">
        <v>-0.6839586</v>
      </c>
      <c r="E26" s="49">
        <v>-0.4414211</v>
      </c>
      <c r="F26" s="49">
        <v>1.721748</v>
      </c>
      <c r="G26" s="49">
        <v>-0.1903462</v>
      </c>
    </row>
    <row r="27" spans="1:7" ht="12.75">
      <c r="A27" t="s">
        <v>35</v>
      </c>
      <c r="B27" s="49">
        <v>0.1073011</v>
      </c>
      <c r="C27" s="49">
        <v>0.08085484</v>
      </c>
      <c r="D27" s="49">
        <v>0.5224922</v>
      </c>
      <c r="E27" s="49">
        <v>-0.5572266</v>
      </c>
      <c r="F27" s="49">
        <v>0.1679562</v>
      </c>
      <c r="G27" s="49">
        <v>0.04894723</v>
      </c>
    </row>
    <row r="28" spans="1:7" ht="12.75">
      <c r="A28" t="s">
        <v>36</v>
      </c>
      <c r="B28" s="49">
        <v>-0.5393872</v>
      </c>
      <c r="C28" s="49">
        <v>0.372293</v>
      </c>
      <c r="D28" s="49">
        <v>0.06587385</v>
      </c>
      <c r="E28" s="49">
        <v>-0.1556181</v>
      </c>
      <c r="F28" s="49">
        <v>0.06717126</v>
      </c>
      <c r="G28" s="49">
        <v>-0.002324391</v>
      </c>
    </row>
    <row r="29" spans="1:7" ht="12.75">
      <c r="A29" t="s">
        <v>37</v>
      </c>
      <c r="B29" s="49">
        <v>-0.1631895</v>
      </c>
      <c r="C29" s="49">
        <v>-0.03437266</v>
      </c>
      <c r="D29" s="49">
        <v>0.05361505</v>
      </c>
      <c r="E29" s="49">
        <v>0.01015013</v>
      </c>
      <c r="F29" s="49">
        <v>-0.1926297</v>
      </c>
      <c r="G29" s="49">
        <v>-0.04223917</v>
      </c>
    </row>
    <row r="30" spans="1:7" ht="12.75">
      <c r="A30" t="s">
        <v>38</v>
      </c>
      <c r="B30" s="49">
        <v>0.08147356</v>
      </c>
      <c r="C30" s="49">
        <v>0.09019922</v>
      </c>
      <c r="D30" s="49">
        <v>-0.03437822</v>
      </c>
      <c r="E30" s="49">
        <v>-0.05420499</v>
      </c>
      <c r="F30" s="49">
        <v>0.1651322</v>
      </c>
      <c r="G30" s="49">
        <v>0.03411098</v>
      </c>
    </row>
    <row r="31" spans="1:7" ht="12.75">
      <c r="A31" t="s">
        <v>39</v>
      </c>
      <c r="B31" s="49">
        <v>-0.00915183</v>
      </c>
      <c r="C31" s="49">
        <v>0.05034806</v>
      </c>
      <c r="D31" s="49">
        <v>0.05345717</v>
      </c>
      <c r="E31" s="49">
        <v>-0.06819303</v>
      </c>
      <c r="F31" s="49">
        <v>0.04016967</v>
      </c>
      <c r="G31" s="49">
        <v>0.0125148</v>
      </c>
    </row>
    <row r="32" spans="1:7" ht="12.75">
      <c r="A32" t="s">
        <v>40</v>
      </c>
      <c r="B32" s="49">
        <v>-0.0433209</v>
      </c>
      <c r="C32" s="49">
        <v>0.07123818</v>
      </c>
      <c r="D32" s="49">
        <v>0.01318696</v>
      </c>
      <c r="E32" s="49">
        <v>0.01227293</v>
      </c>
      <c r="F32" s="49">
        <v>0.0001303501</v>
      </c>
      <c r="G32" s="49">
        <v>0.0169247</v>
      </c>
    </row>
    <row r="33" spans="1:7" ht="12.75">
      <c r="A33" t="s">
        <v>41</v>
      </c>
      <c r="B33" s="49">
        <v>0.04146971</v>
      </c>
      <c r="C33" s="49">
        <v>0.05720879</v>
      </c>
      <c r="D33" s="49">
        <v>0.06816785</v>
      </c>
      <c r="E33" s="49">
        <v>0.05173802</v>
      </c>
      <c r="F33" s="49">
        <v>0.04922113</v>
      </c>
      <c r="G33" s="49">
        <v>0.0551651</v>
      </c>
    </row>
    <row r="34" spans="1:7" ht="12.75">
      <c r="A34" t="s">
        <v>42</v>
      </c>
      <c r="B34" s="49">
        <v>0.006331869</v>
      </c>
      <c r="C34" s="49">
        <v>0.007870039</v>
      </c>
      <c r="D34" s="49">
        <v>-0.0100149</v>
      </c>
      <c r="E34" s="49">
        <v>0.005325414</v>
      </c>
      <c r="F34" s="49">
        <v>-0.03226211</v>
      </c>
      <c r="G34" s="49">
        <v>-0.002532662</v>
      </c>
    </row>
    <row r="35" spans="1:7" ht="12.75">
      <c r="A35" t="s">
        <v>43</v>
      </c>
      <c r="B35" s="49">
        <v>0.00092651</v>
      </c>
      <c r="C35" s="49">
        <v>-0.002304254</v>
      </c>
      <c r="D35" s="49">
        <v>0.0001082456</v>
      </c>
      <c r="E35" s="49">
        <v>0.00382149</v>
      </c>
      <c r="F35" s="49">
        <v>0.001444059</v>
      </c>
      <c r="G35" s="49">
        <v>0.0007173395</v>
      </c>
    </row>
    <row r="36" spans="1:6" ht="12.75">
      <c r="A36" t="s">
        <v>44</v>
      </c>
      <c r="B36" s="49">
        <v>22.93091</v>
      </c>
      <c r="C36" s="49">
        <v>22.92786</v>
      </c>
      <c r="D36" s="49">
        <v>22.93701</v>
      </c>
      <c r="E36" s="49">
        <v>22.93396</v>
      </c>
      <c r="F36" s="49">
        <v>22.94006</v>
      </c>
    </row>
    <row r="37" spans="1:6" ht="12.75">
      <c r="A37" t="s">
        <v>45</v>
      </c>
      <c r="B37" s="49">
        <v>0.0289917</v>
      </c>
      <c r="C37" s="49">
        <v>-0.06052653</v>
      </c>
      <c r="D37" s="49">
        <v>-0.1180013</v>
      </c>
      <c r="E37" s="49">
        <v>-0.1276652</v>
      </c>
      <c r="F37" s="49">
        <v>-0.1403809</v>
      </c>
    </row>
    <row r="38" spans="1:7" ht="12.75">
      <c r="A38" t="s">
        <v>55</v>
      </c>
      <c r="B38" s="49">
        <v>6.250101E-05</v>
      </c>
      <c r="C38" s="49">
        <v>0</v>
      </c>
      <c r="D38" s="49">
        <v>6.178894E-05</v>
      </c>
      <c r="E38" s="49">
        <v>-8.150349E-05</v>
      </c>
      <c r="F38" s="49">
        <v>-2.374822E-05</v>
      </c>
      <c r="G38" s="49">
        <v>0.0001456001</v>
      </c>
    </row>
    <row r="39" spans="1:7" ht="12.75">
      <c r="A39" t="s">
        <v>56</v>
      </c>
      <c r="B39" s="49">
        <v>-0.0001045875</v>
      </c>
      <c r="C39" s="49">
        <v>-4.389246E-05</v>
      </c>
      <c r="D39" s="49">
        <v>0</v>
      </c>
      <c r="E39" s="49">
        <v>2.827733E-05</v>
      </c>
      <c r="F39" s="49">
        <v>0.000149989</v>
      </c>
      <c r="G39" s="49">
        <v>0.000583662</v>
      </c>
    </row>
    <row r="40" spans="2:7" ht="12.75">
      <c r="B40" t="s">
        <v>46</v>
      </c>
      <c r="C40">
        <v>-0.003751</v>
      </c>
      <c r="D40" t="s">
        <v>47</v>
      </c>
      <c r="E40">
        <v>3.117767</v>
      </c>
      <c r="F40" t="s">
        <v>48</v>
      </c>
      <c r="G40">
        <v>54.999381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12.509</v>
      </c>
      <c r="C44">
        <v>12.509</v>
      </c>
      <c r="D44">
        <v>12.509</v>
      </c>
      <c r="E44">
        <v>12.509</v>
      </c>
      <c r="F44">
        <v>12.509</v>
      </c>
      <c r="J44">
        <v>12.509</v>
      </c>
    </row>
    <row r="50" spans="1:7" ht="12.75">
      <c r="A50" t="s">
        <v>58</v>
      </c>
      <c r="B50">
        <f>-0.017/(B7*B7+B22*B22)*(B21*B22+B6*B7)</f>
        <v>6.250100012301973E-05</v>
      </c>
      <c r="C50">
        <f>-0.017/(C7*C7+C22*C22)*(C21*C22+C6*C7)</f>
        <v>-5.30064083485154E-06</v>
      </c>
      <c r="D50">
        <f>-0.017/(D7*D7+D22*D22)*(D21*D22+D6*D7)</f>
        <v>6.178893892486586E-05</v>
      </c>
      <c r="E50">
        <f>-0.017/(E7*E7+E22*E22)*(E21*E22+E6*E7)</f>
        <v>-8.150348760871246E-05</v>
      </c>
      <c r="F50">
        <f>-0.017/(F7*F7+F22*F22)*(F21*F22+F6*F7)</f>
        <v>-2.3748208831924108E-05</v>
      </c>
      <c r="G50">
        <f>(B50*B$4+C50*C$4+D50*D$4+E50*E$4+F50*F$4)/SUM(B$4:F$4)</f>
        <v>2.8767828130311335E-08</v>
      </c>
    </row>
    <row r="51" spans="1:7" ht="12.75">
      <c r="A51" t="s">
        <v>59</v>
      </c>
      <c r="B51">
        <f>-0.017/(B7*B7+B22*B22)*(B21*B7-B6*B22)</f>
        <v>-0.00010458750245275805</v>
      </c>
      <c r="C51">
        <f>-0.017/(C7*C7+C22*C22)*(C21*C7-C6*C22)</f>
        <v>-4.389244989526289E-05</v>
      </c>
      <c r="D51">
        <f>-0.017/(D7*D7+D22*D22)*(D21*D7-D6*D22)</f>
        <v>-2.633766078407197E-06</v>
      </c>
      <c r="E51">
        <f>-0.017/(E7*E7+E22*E22)*(E21*E7-E6*E22)</f>
        <v>2.827733710440483E-05</v>
      </c>
      <c r="F51">
        <f>-0.017/(F7*F7+F22*F22)*(F21*F7-F6*F22)</f>
        <v>0.00014998899443356275</v>
      </c>
      <c r="G51">
        <f>(B51*B$4+C51*C$4+D51*D$4+E51*E$4+F51*F$4)/SUM(B$4:F$4)</f>
        <v>1.161533395303089E-08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10000.022952504894</v>
      </c>
      <c r="C62">
        <f>C7+(2/0.017)*(C8*C50-C23*C51)</f>
        <v>9999.988614533839</v>
      </c>
      <c r="D62">
        <f>D7+(2/0.017)*(D8*D50-D23*D51)</f>
        <v>10000.017330123323</v>
      </c>
      <c r="E62">
        <f>E7+(2/0.017)*(E8*E50-E23*E51)</f>
        <v>9999.983403116263</v>
      </c>
      <c r="F62">
        <f>F7+(2/0.017)*(F8*F50-F23*F51)</f>
        <v>9999.860943167148</v>
      </c>
    </row>
    <row r="63" spans="1:6" ht="12.75">
      <c r="A63" t="s">
        <v>67</v>
      </c>
      <c r="B63">
        <f>B8+(3/0.017)*(B9*B50-B24*B51)</f>
        <v>2.325119911587345</v>
      </c>
      <c r="C63">
        <f>C8+(3/0.017)*(C9*C50-C24*C51)</f>
        <v>0.6918734718919015</v>
      </c>
      <c r="D63">
        <f>D8+(3/0.017)*(D9*D50-D24*D51)</f>
        <v>2.4063853115502027</v>
      </c>
      <c r="E63">
        <f>E8+(3/0.017)*(E9*E50-E24*E51)</f>
        <v>2.114313427712685</v>
      </c>
      <c r="F63">
        <f>F8+(3/0.017)*(F9*F50-F24*F51)</f>
        <v>0.7968393460791751</v>
      </c>
    </row>
    <row r="64" spans="1:6" ht="12.75">
      <c r="A64" t="s">
        <v>68</v>
      </c>
      <c r="B64">
        <f>B9+(4/0.017)*(B10*B50-B25*B51)</f>
        <v>0.834770368783739</v>
      </c>
      <c r="C64">
        <f>C9+(4/0.017)*(C10*C50-C25*C51)</f>
        <v>-0.11346863337621883</v>
      </c>
      <c r="D64">
        <f>D9+(4/0.017)*(D10*D50-D25*D51)</f>
        <v>0.2032895375072267</v>
      </c>
      <c r="E64">
        <f>E9+(4/0.017)*(E10*E50-E25*E51)</f>
        <v>0.4215445380972739</v>
      </c>
      <c r="F64">
        <f>F9+(4/0.017)*(F10*F50-F25*F51)</f>
        <v>-1.1707984727437275</v>
      </c>
    </row>
    <row r="65" spans="1:6" ht="12.75">
      <c r="A65" t="s">
        <v>69</v>
      </c>
      <c r="B65">
        <f>B10+(5/0.017)*(B11*B50-B26*B51)</f>
        <v>-0.7030500839992061</v>
      </c>
      <c r="C65">
        <f>C10+(5/0.017)*(C11*C50-C26*C51)</f>
        <v>-1.7101817419101082</v>
      </c>
      <c r="D65">
        <f>D10+(5/0.017)*(D11*D50-D26*D51)</f>
        <v>-1.6973002092740728</v>
      </c>
      <c r="E65">
        <f>E10+(5/0.017)*(E11*E50-E26*E51)</f>
        <v>-0.32014070704456427</v>
      </c>
      <c r="F65">
        <f>F10+(5/0.017)*(F11*F50-F26*F51)</f>
        <v>-0.8107362619447416</v>
      </c>
    </row>
    <row r="66" spans="1:6" ht="12.75">
      <c r="A66" t="s">
        <v>70</v>
      </c>
      <c r="B66">
        <f>B11+(6/0.017)*(B12*B50-B27*B51)</f>
        <v>2.229589009276851</v>
      </c>
      <c r="C66">
        <f>C11+(6/0.017)*(C12*C50-C27*C51)</f>
        <v>1.2951549222785137</v>
      </c>
      <c r="D66">
        <f>D11+(6/0.017)*(D12*D50-D27*D51)</f>
        <v>2.355121472408276</v>
      </c>
      <c r="E66">
        <f>E11+(6/0.017)*(E12*E50-E27*E51)</f>
        <v>2.119102457577132</v>
      </c>
      <c r="F66">
        <f>F11+(6/0.017)*(F12*F50-F27*F51)</f>
        <v>13.09728084682946</v>
      </c>
    </row>
    <row r="67" spans="1:6" ht="12.75">
      <c r="A67" t="s">
        <v>71</v>
      </c>
      <c r="B67">
        <f>B12+(7/0.017)*(B13*B50-B28*B51)</f>
        <v>-0.07042875515915269</v>
      </c>
      <c r="C67">
        <f>C12+(7/0.017)*(C13*C50-C28*C51)</f>
        <v>-0.5019492999006512</v>
      </c>
      <c r="D67">
        <f>D12+(7/0.017)*(D13*D50-D28*D51)</f>
        <v>-0.3481836660030929</v>
      </c>
      <c r="E67">
        <f>E12+(7/0.017)*(E13*E50-E28*E51)</f>
        <v>-0.08734645714742653</v>
      </c>
      <c r="F67">
        <f>F12+(7/0.017)*(F13*F50-F28*F51)</f>
        <v>0.17401243273820768</v>
      </c>
    </row>
    <row r="68" spans="1:6" ht="12.75">
      <c r="A68" t="s">
        <v>72</v>
      </c>
      <c r="B68">
        <f>B13+(8/0.017)*(B14*B50-B29*B51)</f>
        <v>-0.10866475461174817</v>
      </c>
      <c r="C68">
        <f>C13+(8/0.017)*(C14*C50-C29*C51)</f>
        <v>-0.1770972655134165</v>
      </c>
      <c r="D68">
        <f>D13+(8/0.017)*(D14*D50-D29*D51)</f>
        <v>-0.07407955301205324</v>
      </c>
      <c r="E68">
        <f>E13+(8/0.017)*(E14*E50-E29*E51)</f>
        <v>0.13693198695864825</v>
      </c>
      <c r="F68">
        <f>F13+(8/0.017)*(F14*F50-F29*F51)</f>
        <v>0.31752877751035424</v>
      </c>
    </row>
    <row r="69" spans="1:6" ht="12.75">
      <c r="A69" t="s">
        <v>73</v>
      </c>
      <c r="B69">
        <f>B14+(9/0.017)*(B15*B50-B30*B51)</f>
        <v>-0.05439326308213085</v>
      </c>
      <c r="C69">
        <f>C14+(9/0.017)*(C15*C50-C30*C51)</f>
        <v>-0.11289209585554912</v>
      </c>
      <c r="D69">
        <f>D14+(9/0.017)*(D15*D50-D30*D51)</f>
        <v>-0.1079701607734329</v>
      </c>
      <c r="E69">
        <f>E14+(9/0.017)*(E15*E50-E30*E51)</f>
        <v>-0.15228107277038377</v>
      </c>
      <c r="F69">
        <f>F14+(9/0.017)*(F15*F50-F30*F51)</f>
        <v>-0.22703944216373972</v>
      </c>
    </row>
    <row r="70" spans="1:6" ht="12.75">
      <c r="A70" t="s">
        <v>74</v>
      </c>
      <c r="B70">
        <f>B15+(10/0.017)*(B16*B50-B31*B51)</f>
        <v>-0.4005465155887868</v>
      </c>
      <c r="C70">
        <f>C15+(10/0.017)*(C16*C50-C31*C51)</f>
        <v>-0.13886859601536816</v>
      </c>
      <c r="D70">
        <f>D15+(10/0.017)*(D16*D50-D31*D51)</f>
        <v>-0.15766056612559498</v>
      </c>
      <c r="E70">
        <f>E15+(10/0.017)*(E16*E50-E31*E51)</f>
        <v>-0.0824184529647929</v>
      </c>
      <c r="F70">
        <f>F15+(10/0.017)*(F16*F50-F31*F51)</f>
        <v>-0.309065995712909</v>
      </c>
    </row>
    <row r="71" spans="1:6" ht="12.75">
      <c r="A71" t="s">
        <v>75</v>
      </c>
      <c r="B71">
        <f>B16+(11/0.017)*(B17*B50-B32*B51)</f>
        <v>-0.019144900841774087</v>
      </c>
      <c r="C71">
        <f>C16+(11/0.017)*(C17*C50-C32*C51)</f>
        <v>-0.06473370704644833</v>
      </c>
      <c r="D71">
        <f>D16+(11/0.017)*(D17*D50-D32*D51)</f>
        <v>-0.036108616474948806</v>
      </c>
      <c r="E71">
        <f>E16+(11/0.017)*(E17*E50-E32*E51)</f>
        <v>-0.0036401466404080707</v>
      </c>
      <c r="F71">
        <f>F16+(11/0.017)*(F17*F50-F32*F51)</f>
        <v>0.05755014039389133</v>
      </c>
    </row>
    <row r="72" spans="1:6" ht="12.75">
      <c r="A72" t="s">
        <v>76</v>
      </c>
      <c r="B72">
        <f>B17+(12/0.017)*(B18*B50-B33*B51)</f>
        <v>-0.023230085686235667</v>
      </c>
      <c r="C72">
        <f>C17+(12/0.017)*(C18*C50-C33*C51)</f>
        <v>-0.01832565684121867</v>
      </c>
      <c r="D72">
        <f>D17+(12/0.017)*(D18*D50-D33*D51)</f>
        <v>-0.008900606508562347</v>
      </c>
      <c r="E72">
        <f>E17+(12/0.017)*(E18*E50-E33*E51)</f>
        <v>-0.025964276132462095</v>
      </c>
      <c r="F72">
        <f>F17+(12/0.017)*(F18*F50-F33*F51)</f>
        <v>-0.05887859668720036</v>
      </c>
    </row>
    <row r="73" spans="1:6" ht="12.75">
      <c r="A73" t="s">
        <v>77</v>
      </c>
      <c r="B73">
        <f>B18+(13/0.017)*(B19*B50-B34*B51)</f>
        <v>0.028696195627330202</v>
      </c>
      <c r="C73">
        <f>C18+(13/0.017)*(C19*C50-C34*C51)</f>
        <v>0.04353318820996595</v>
      </c>
      <c r="D73">
        <f>D18+(13/0.017)*(D19*D50-D34*D51)</f>
        <v>0.031762044078458236</v>
      </c>
      <c r="E73">
        <f>E18+(13/0.017)*(E19*E50-E34*E51)</f>
        <v>0.0026109319818450032</v>
      </c>
      <c r="F73">
        <f>F18+(13/0.017)*(F19*F50-F34*F51)</f>
        <v>-0.030324311324487152</v>
      </c>
    </row>
    <row r="74" spans="1:6" ht="12.75">
      <c r="A74" t="s">
        <v>78</v>
      </c>
      <c r="B74">
        <f>B19+(14/0.017)*(B20*B50-B35*B51)</f>
        <v>-0.21237016651980753</v>
      </c>
      <c r="C74">
        <f>C19+(14/0.017)*(C20*C50-C35*C51)</f>
        <v>-0.18701837422542897</v>
      </c>
      <c r="D74">
        <f>D19+(14/0.017)*(D20*D50-D35*D51)</f>
        <v>-0.20639207274620203</v>
      </c>
      <c r="E74">
        <f>E19+(14/0.017)*(E20*E50-E35*E51)</f>
        <v>-0.20549672121117987</v>
      </c>
      <c r="F74">
        <f>F19+(14/0.017)*(F20*F50-F35*F51)</f>
        <v>-0.14505357223991647</v>
      </c>
    </row>
    <row r="75" spans="1:6" ht="12.75">
      <c r="A75" t="s">
        <v>79</v>
      </c>
      <c r="B75" s="49">
        <f>B20</f>
        <v>-0.003533372</v>
      </c>
      <c r="C75" s="49">
        <f>C20</f>
        <v>-0.001882375</v>
      </c>
      <c r="D75" s="49">
        <f>D20</f>
        <v>-0.002564754</v>
      </c>
      <c r="E75" s="49">
        <f>E20</f>
        <v>-0.009127919</v>
      </c>
      <c r="F75" s="49">
        <f>F20</f>
        <v>-0.004126246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-4.811357454001949</v>
      </c>
      <c r="C82">
        <f>C22+(2/0.017)*(C8*C51+C23*C50)</f>
        <v>-1.6321554281740518</v>
      </c>
      <c r="D82">
        <f>D22+(2/0.017)*(D8*D51+D23*D50)</f>
        <v>-1.5836193101455607</v>
      </c>
      <c r="E82">
        <f>E22+(2/0.017)*(E8*E51+E23*E50)</f>
        <v>3.7880516049970367</v>
      </c>
      <c r="F82">
        <f>F22+(2/0.017)*(F8*F51+F23*F50)</f>
        <v>5.418080898356915</v>
      </c>
    </row>
    <row r="83" spans="1:6" ht="12.75">
      <c r="A83" t="s">
        <v>82</v>
      </c>
      <c r="B83">
        <f>B23+(3/0.017)*(B9*B51+B24*B50)</f>
        <v>0.31675479869422785</v>
      </c>
      <c r="C83">
        <f>C23+(3/0.017)*(C9*C51+C24*C50)</f>
        <v>-2.115356418182974</v>
      </c>
      <c r="D83">
        <f>D23+(3/0.017)*(D9*D51+D24*D50)</f>
        <v>-0.5442203732665533</v>
      </c>
      <c r="E83">
        <f>E23+(3/0.017)*(E9*E51+E24*E50)</f>
        <v>-1.0434608955072973</v>
      </c>
      <c r="F83">
        <f>F23+(3/0.017)*(F9*F51+F24*F50)</f>
        <v>7.73164698597611</v>
      </c>
    </row>
    <row r="84" spans="1:6" ht="12.75">
      <c r="A84" t="s">
        <v>83</v>
      </c>
      <c r="B84">
        <f>B24+(4/0.017)*(B10*B51+B25*B50)</f>
        <v>-6.743817625273673</v>
      </c>
      <c r="C84">
        <f>C24+(4/0.017)*(C10*C51+C25*C50)</f>
        <v>-2.7424680329893145</v>
      </c>
      <c r="D84">
        <f>D24+(4/0.017)*(D10*D51+D25*D50)</f>
        <v>-3.5817263058831146</v>
      </c>
      <c r="E84">
        <f>E24+(4/0.017)*(E10*E51+E25*E50)</f>
        <v>-2.664936000928442</v>
      </c>
      <c r="F84">
        <f>F24+(4/0.017)*(F10*F51+F25*F50)</f>
        <v>-1.0582070824517282</v>
      </c>
    </row>
    <row r="85" spans="1:6" ht="12.75">
      <c r="A85" t="s">
        <v>84</v>
      </c>
      <c r="B85">
        <f>B25+(5/0.017)*(B11*B51+B26*B50)</f>
        <v>-1.362346270741876</v>
      </c>
      <c r="C85">
        <f>C25+(5/0.017)*(C11*C51+C26*C50)</f>
        <v>-1.3422454481485018</v>
      </c>
      <c r="D85">
        <f>D25+(5/0.017)*(D11*D51+D26*D50)</f>
        <v>-0.5388924690261928</v>
      </c>
      <c r="E85">
        <f>E25+(5/0.017)*(E11*E51+E26*E50)</f>
        <v>-0.28982886754494275</v>
      </c>
      <c r="F85">
        <f>F25+(5/0.017)*(F11*F51+F26*F50)</f>
        <v>-0.6219849966509063</v>
      </c>
    </row>
    <row r="86" spans="1:6" ht="12.75">
      <c r="A86" t="s">
        <v>85</v>
      </c>
      <c r="B86">
        <f>B26+(6/0.017)*(B12*B51+B27*B50)</f>
        <v>-0.32386825201581976</v>
      </c>
      <c r="C86">
        <f>C26+(6/0.017)*(C12*C51+C27*C50)</f>
        <v>-0.40018173116447375</v>
      </c>
      <c r="D86">
        <f>D26+(6/0.017)*(D12*D51+D27*D50)</f>
        <v>-0.6722421201411449</v>
      </c>
      <c r="E86">
        <f>E26+(6/0.017)*(E12*E51+E27*E50)</f>
        <v>-0.42623788089337816</v>
      </c>
      <c r="F86">
        <f>F26+(6/0.017)*(F12*F51+F27*F50)</f>
        <v>1.7299276686629825</v>
      </c>
    </row>
    <row r="87" spans="1:6" ht="12.75">
      <c r="A87" t="s">
        <v>86</v>
      </c>
      <c r="B87">
        <f>B27+(7/0.017)*(B13*B51+B28*B50)</f>
        <v>0.09769552164714496</v>
      </c>
      <c r="C87">
        <f>C27+(7/0.017)*(C13*C51+C28*C50)</f>
        <v>0.08323538002783107</v>
      </c>
      <c r="D87">
        <f>D27+(7/0.017)*(D13*D51+D28*D50)</f>
        <v>0.5242453646186591</v>
      </c>
      <c r="E87">
        <f>E27+(7/0.017)*(E13*E51+E28*E50)</f>
        <v>-0.5504780443058241</v>
      </c>
      <c r="F87">
        <f>F27+(7/0.017)*(F13*F51+F28*F50)</f>
        <v>0.1859199725337998</v>
      </c>
    </row>
    <row r="88" spans="1:6" ht="12.75">
      <c r="A88" t="s">
        <v>87</v>
      </c>
      <c r="B88">
        <f>B28+(8/0.017)*(B14*B51+B29*B50)</f>
        <v>-0.5419383204364184</v>
      </c>
      <c r="C88">
        <f>C28+(8/0.017)*(C14*C51+C29*C50)</f>
        <v>0.37476198624894763</v>
      </c>
      <c r="D88">
        <f>D28+(8/0.017)*(D14*D51+D29*D50)</f>
        <v>0.06756024073792369</v>
      </c>
      <c r="E88">
        <f>E28+(8/0.017)*(E14*E51+E29*E50)</f>
        <v>-0.15809270923609603</v>
      </c>
      <c r="F88">
        <f>F28+(8/0.017)*(F14*F51+F29*F50)</f>
        <v>0.0539539785389027</v>
      </c>
    </row>
    <row r="89" spans="1:6" ht="12.75">
      <c r="A89" t="s">
        <v>88</v>
      </c>
      <c r="B89">
        <f>B29+(9/0.017)*(B15*B51+B30*B50)</f>
        <v>-0.13837731502899586</v>
      </c>
      <c r="C89">
        <f>C29+(9/0.017)*(C15*C51+C30*C50)</f>
        <v>-0.031363815798347815</v>
      </c>
      <c r="D89">
        <f>D29+(9/0.017)*(D15*D51+D30*D50)</f>
        <v>0.05270861667749426</v>
      </c>
      <c r="E89">
        <f>E29+(9/0.017)*(E15*E51+E30*E50)</f>
        <v>0.011234784368690617</v>
      </c>
      <c r="F89">
        <f>F29+(9/0.017)*(F15*F51+F30*F50)</f>
        <v>-0.21890316189749184</v>
      </c>
    </row>
    <row r="90" spans="1:6" ht="12.75">
      <c r="A90" t="s">
        <v>89</v>
      </c>
      <c r="B90">
        <f>B30+(10/0.017)*(B16*B51+B31*B50)</f>
        <v>0.08206493584480026</v>
      </c>
      <c r="C90">
        <f>C30+(10/0.017)*(C16*C51+C31*C50)</f>
        <v>0.09176760262703991</v>
      </c>
      <c r="D90">
        <f>D30+(10/0.017)*(D16*D51+D31*D50)</f>
        <v>-0.032379936861616686</v>
      </c>
      <c r="E90">
        <f>E30+(10/0.017)*(E16*E51+E31*E50)</f>
        <v>-0.05101479093851113</v>
      </c>
      <c r="F90">
        <f>F30+(10/0.017)*(F16*F51+F31*F50)</f>
        <v>0.16957615203351997</v>
      </c>
    </row>
    <row r="91" spans="1:6" ht="12.75">
      <c r="A91" t="s">
        <v>90</v>
      </c>
      <c r="B91">
        <f>B31+(11/0.017)*(B17*B51+B32*B50)</f>
        <v>-0.009010081939906392</v>
      </c>
      <c r="C91">
        <f>C31+(11/0.017)*(C17*C51+C32*C50)</f>
        <v>0.05067001544303588</v>
      </c>
      <c r="D91">
        <f>D31+(11/0.017)*(D17*D51+D32*D50)</f>
        <v>0.05400287007135949</v>
      </c>
      <c r="E91">
        <f>E31+(11/0.017)*(E17*E51+E32*E50)</f>
        <v>-0.06930709661060416</v>
      </c>
      <c r="F91">
        <f>F31+(11/0.017)*(F17*F51+F32*F50)</f>
        <v>0.03489952297234081</v>
      </c>
    </row>
    <row r="92" spans="1:6" ht="12.75">
      <c r="A92" t="s">
        <v>91</v>
      </c>
      <c r="B92">
        <f>B32+(12/0.017)*(B18*B51+B33*B50)</f>
        <v>-0.04432147063153423</v>
      </c>
      <c r="C92">
        <f>C32+(12/0.017)*(C18*C51+C33*C50)</f>
        <v>0.0697070032681091</v>
      </c>
      <c r="D92">
        <f>D32+(12/0.017)*(D18*D51+D33*D50)</f>
        <v>0.016082943760834884</v>
      </c>
      <c r="E92">
        <f>E32+(12/0.017)*(E18*E51+E33*E50)</f>
        <v>0.009094456961295506</v>
      </c>
      <c r="F92">
        <f>F32+(12/0.017)*(F18*F51+F33*F50)</f>
        <v>-0.004575825952811924</v>
      </c>
    </row>
    <row r="93" spans="1:6" ht="12.75">
      <c r="A93" t="s">
        <v>92</v>
      </c>
      <c r="B93">
        <f>B33+(13/0.017)*(B19*B51+B34*B50)</f>
        <v>0.058749263027589586</v>
      </c>
      <c r="C93">
        <f>C33+(13/0.017)*(C19*C51+C34*C50)</f>
        <v>0.06345160654819575</v>
      </c>
      <c r="D93">
        <f>D33+(13/0.017)*(D19*D51+D34*D50)</f>
        <v>0.0681100652199849</v>
      </c>
      <c r="E93">
        <f>E33+(13/0.017)*(E19*E51+E34*E50)</f>
        <v>0.0469511537943012</v>
      </c>
      <c r="F93">
        <f>F33+(13/0.017)*(F19*F51+F34*F50)</f>
        <v>0.03318094820097316</v>
      </c>
    </row>
    <row r="94" spans="1:6" ht="12.75">
      <c r="A94" t="s">
        <v>93</v>
      </c>
      <c r="B94">
        <f>B34+(14/0.017)*(B20*B51+B35*B50)</f>
        <v>0.006683890232986283</v>
      </c>
      <c r="C94">
        <f>C34+(14/0.017)*(C20*C51+C35*C50)</f>
        <v>0.007948139295591183</v>
      </c>
      <c r="D94">
        <f>D34+(14/0.017)*(D20*D51+D35*D50)</f>
        <v>-0.010003829011768987</v>
      </c>
      <c r="E94">
        <f>E34+(14/0.017)*(E20*E51+E35*E50)</f>
        <v>0.004856349760187571</v>
      </c>
      <c r="F94">
        <f>F34+(14/0.017)*(F20*F51+F35*F50)</f>
        <v>-0.03280002730837198</v>
      </c>
    </row>
    <row r="95" spans="1:6" ht="12.75">
      <c r="A95" t="s">
        <v>94</v>
      </c>
      <c r="B95" s="49">
        <f>B35</f>
        <v>0.00092651</v>
      </c>
      <c r="C95" s="49">
        <f>C35</f>
        <v>-0.002304254</v>
      </c>
      <c r="D95" s="49">
        <f>D35</f>
        <v>0.0001082456</v>
      </c>
      <c r="E95" s="49">
        <f>E35</f>
        <v>0.00382149</v>
      </c>
      <c r="F95" s="49">
        <f>F35</f>
        <v>0.001444059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2.3251145748669795</v>
      </c>
      <c r="C103">
        <f>C63*10000/C62</f>
        <v>0.6918742596229985</v>
      </c>
      <c r="D103">
        <f>D63*10000/D62</f>
        <v>2.406381141262009</v>
      </c>
      <c r="E103">
        <f>E63*10000/E62</f>
        <v>2.1143169368199235</v>
      </c>
      <c r="F103">
        <f>F63*10000/F62</f>
        <v>0.7968504268288362</v>
      </c>
      <c r="G103">
        <f>AVERAGE(C103:E103)</f>
        <v>1.73752411256831</v>
      </c>
      <c r="H103">
        <f>STDEV(C103:E103)</f>
        <v>0.9172584619955882</v>
      </c>
      <c r="I103">
        <f>(B103*B4+C103*C4+D103*D4+E103*E4+F103*F4)/SUM(B4:F4)</f>
        <v>1.6998120633178024</v>
      </c>
      <c r="K103">
        <f>(LN(H103)+LN(H123))/2-LN(K114*K115^3)</f>
        <v>-4.031574080480454</v>
      </c>
    </row>
    <row r="104" spans="1:11" ht="12.75">
      <c r="A104" t="s">
        <v>68</v>
      </c>
      <c r="B104">
        <f>B64*10000/B62</f>
        <v>0.8347684527810391</v>
      </c>
      <c r="C104">
        <f>C64*10000/C62</f>
        <v>-0.11346876256569448</v>
      </c>
      <c r="D104">
        <f>D64*10000/D62</f>
        <v>0.2032891852045617</v>
      </c>
      <c r="E104">
        <f>E64*10000/E62</f>
        <v>0.4215452377310039</v>
      </c>
      <c r="F104">
        <f>F64*10000/F62</f>
        <v>-1.1708147537228784</v>
      </c>
      <c r="G104">
        <f>AVERAGE(C104:E104)</f>
        <v>0.17045522012329037</v>
      </c>
      <c r="H104">
        <f>STDEV(C104:E104)</f>
        <v>0.2690140276557851</v>
      </c>
      <c r="I104">
        <f>(B104*B4+C104*C4+D104*D4+E104*E4+F104*F4)/SUM(B4:F4)</f>
        <v>0.09129644210770195</v>
      </c>
      <c r="K104">
        <f>(LN(H104)+LN(H124))/2-LN(K114*K115^4)</f>
        <v>-4.281975087851777</v>
      </c>
    </row>
    <row r="105" spans="1:11" ht="12.75">
      <c r="A105" t="s">
        <v>69</v>
      </c>
      <c r="B105">
        <f>B65*10000/B62</f>
        <v>-0.7030484703268605</v>
      </c>
      <c r="C105">
        <f>C65*10000/C62</f>
        <v>-1.7101836890339601</v>
      </c>
      <c r="D105">
        <f>D65*10000/D62</f>
        <v>-1.697297267836976</v>
      </c>
      <c r="E105">
        <f>E65*10000/E62</f>
        <v>-0.32014123837925557</v>
      </c>
      <c r="F105">
        <f>F65*10000/F62</f>
        <v>-0.8107475359432006</v>
      </c>
      <c r="G105">
        <f>AVERAGE(C105:E105)</f>
        <v>-1.2425407317500639</v>
      </c>
      <c r="H105">
        <f>STDEV(C105:E105)</f>
        <v>0.798847378408955</v>
      </c>
      <c r="I105">
        <f>(B105*B4+C105*C4+D105*D4+E105*E4+F105*F4)/SUM(B4:F4)</f>
        <v>-1.1065316679796129</v>
      </c>
      <c r="K105">
        <f>(LN(H105)+LN(H125))/2-LN(K114*K115^5)</f>
        <v>-3.107136706977798</v>
      </c>
    </row>
    <row r="106" spans="1:11" ht="12.75">
      <c r="A106" t="s">
        <v>70</v>
      </c>
      <c r="B106">
        <f>B66*10000/B62</f>
        <v>2.229583891823332</v>
      </c>
      <c r="C106">
        <f>C66*10000/C62</f>
        <v>1.2951563968744468</v>
      </c>
      <c r="D106">
        <f>D66*10000/D62</f>
        <v>2.355117390960794</v>
      </c>
      <c r="E106">
        <f>E66*10000/E62</f>
        <v>2.119105974632681</v>
      </c>
      <c r="F106">
        <f>F66*10000/F62</f>
        <v>13.097462976001443</v>
      </c>
      <c r="G106">
        <f>AVERAGE(C106:E106)</f>
        <v>1.9231265874893075</v>
      </c>
      <c r="H106">
        <f>STDEV(C106:E106)</f>
        <v>0.5564937262763588</v>
      </c>
      <c r="I106">
        <f>(B106*B4+C106*C4+D106*D4+E106*E4+F106*F4)/SUM(B4:F4)</f>
        <v>3.439632309194372</v>
      </c>
      <c r="K106">
        <f>(LN(H106)+LN(H126))/2-LN(K114*K115^6)</f>
        <v>-3.3458291941343297</v>
      </c>
    </row>
    <row r="107" spans="1:11" ht="12.75">
      <c r="A107" t="s">
        <v>71</v>
      </c>
      <c r="B107">
        <f>B67*10000/B62</f>
        <v>-0.07042859350788896</v>
      </c>
      <c r="C107">
        <f>C67*10000/C62</f>
        <v>-0.5019498713939787</v>
      </c>
      <c r="D107">
        <f>D67*10000/D62</f>
        <v>-0.34818306259755155</v>
      </c>
      <c r="E107">
        <f>E67*10000/E62</f>
        <v>-0.08734660211556655</v>
      </c>
      <c r="F107">
        <f>F67*10000/F62</f>
        <v>0.17401485253363394</v>
      </c>
      <c r="G107">
        <f>AVERAGE(C107:E107)</f>
        <v>-0.3124931787023656</v>
      </c>
      <c r="H107">
        <f>STDEV(C107:E107)</f>
        <v>0.20959316206266324</v>
      </c>
      <c r="I107">
        <f>(B107*B4+C107*C4+D107*D4+E107*E4+F107*F4)/SUM(B4:F4)</f>
        <v>-0.212910959366839</v>
      </c>
      <c r="K107">
        <f>(LN(H107)+LN(H127))/2-LN(K114*K115^7)</f>
        <v>-2.6024694580339576</v>
      </c>
    </row>
    <row r="108" spans="1:9" ht="12.75">
      <c r="A108" t="s">
        <v>72</v>
      </c>
      <c r="B108">
        <f>B68*10000/B62</f>
        <v>-0.10866450519948942</v>
      </c>
      <c r="C108">
        <f>C68*10000/C62</f>
        <v>-0.17709746714713845</v>
      </c>
      <c r="D108">
        <f>D68*10000/D62</f>
        <v>-0.07407942463149678</v>
      </c>
      <c r="E108">
        <f>E68*10000/E62</f>
        <v>0.1369322142234522</v>
      </c>
      <c r="F108">
        <f>F68*10000/F62</f>
        <v>0.317533193026369</v>
      </c>
      <c r="G108">
        <f>AVERAGE(C108:E108)</f>
        <v>-0.03808155918506101</v>
      </c>
      <c r="H108">
        <f>STDEV(C108:E108)</f>
        <v>0.16007980801135865</v>
      </c>
      <c r="I108">
        <f>(B108*B4+C108*C4+D108*D4+E108*E4+F108*F4)/SUM(B4:F4)</f>
        <v>-0.0016175390717514918</v>
      </c>
    </row>
    <row r="109" spans="1:9" ht="12.75">
      <c r="A109" t="s">
        <v>73</v>
      </c>
      <c r="B109">
        <f>B69*10000/B62</f>
        <v>-0.05439313823625369</v>
      </c>
      <c r="C109">
        <f>C69*10000/C62</f>
        <v>-0.11289222438860917</v>
      </c>
      <c r="D109">
        <f>D69*10000/D62</f>
        <v>-0.10796997366013703</v>
      </c>
      <c r="E109">
        <f>E69*10000/E62</f>
        <v>-0.15228132550992926</v>
      </c>
      <c r="F109">
        <f>F69*10000/F62</f>
        <v>-0.22704259934621845</v>
      </c>
      <c r="G109">
        <f>AVERAGE(C109:E109)</f>
        <v>-0.12438117451955848</v>
      </c>
      <c r="H109">
        <f>STDEV(C109:E109)</f>
        <v>0.024287259150068987</v>
      </c>
      <c r="I109">
        <f>(B109*B4+C109*C4+D109*D4+E109*E4+F109*F4)/SUM(B4:F4)</f>
        <v>-0.12762875178386215</v>
      </c>
    </row>
    <row r="110" spans="1:11" ht="12.75">
      <c r="A110" t="s">
        <v>74</v>
      </c>
      <c r="B110">
        <f>B70*10000/B62</f>
        <v>-0.400545596236311</v>
      </c>
      <c r="C110">
        <f>C70*10000/C62</f>
        <v>-0.13886875412391825</v>
      </c>
      <c r="D110">
        <f>D70*10000/D62</f>
        <v>-0.15766029289836309</v>
      </c>
      <c r="E110">
        <f>E70*10000/E62</f>
        <v>-0.0824185897539681</v>
      </c>
      <c r="F110">
        <f>F70*10000/F62</f>
        <v>-0.3090702935465239</v>
      </c>
      <c r="G110">
        <f>AVERAGE(C110:E110)</f>
        <v>-0.12631587892541649</v>
      </c>
      <c r="H110">
        <f>STDEV(C110:E110)</f>
        <v>0.03916004953813498</v>
      </c>
      <c r="I110">
        <f>(B110*B4+C110*C4+D110*D4+E110*E4+F110*F4)/SUM(B4:F4)</f>
        <v>-0.19062965358923586</v>
      </c>
      <c r="K110">
        <f>EXP(AVERAGE(K103:K107))</f>
        <v>0.03099910625192505</v>
      </c>
    </row>
    <row r="111" spans="1:9" ht="12.75">
      <c r="A111" t="s">
        <v>75</v>
      </c>
      <c r="B111">
        <f>B71*10000/B62</f>
        <v>-0.01914485689953192</v>
      </c>
      <c r="C111">
        <f>C71*10000/C62</f>
        <v>-0.06473378074887536</v>
      </c>
      <c r="D111">
        <f>D71*10000/D62</f>
        <v>-0.036108553898379595</v>
      </c>
      <c r="E111">
        <f>E71*10000/E62</f>
        <v>-0.0036401526819271556</v>
      </c>
      <c r="F111">
        <f>F71*10000/F62</f>
        <v>0.057550940679045176</v>
      </c>
      <c r="G111">
        <f>AVERAGE(C111:E111)</f>
        <v>-0.03482749577639404</v>
      </c>
      <c r="H111">
        <f>STDEV(C111:E111)</f>
        <v>0.030566954052204456</v>
      </c>
      <c r="I111">
        <f>(B111*B4+C111*C4+D111*D4+E111*E4+F111*F4)/SUM(B4:F4)</f>
        <v>-0.02036234462016931</v>
      </c>
    </row>
    <row r="112" spans="1:9" ht="12.75">
      <c r="A112" t="s">
        <v>76</v>
      </c>
      <c r="B112">
        <f>B72*10000/B62</f>
        <v>-0.023230032367492503</v>
      </c>
      <c r="C112">
        <f>C72*10000/C62</f>
        <v>-0.01832567770585701</v>
      </c>
      <c r="D112">
        <f>D72*10000/D62</f>
        <v>-0.008900591083728236</v>
      </c>
      <c r="E112">
        <f>E72*10000/E62</f>
        <v>-0.025964319225140843</v>
      </c>
      <c r="F112">
        <f>F72*10000/F62</f>
        <v>-0.058879415445703555</v>
      </c>
      <c r="G112">
        <f>AVERAGE(C112:E112)</f>
        <v>-0.0177301960049087</v>
      </c>
      <c r="H112">
        <f>STDEV(C112:E112)</f>
        <v>0.008547435484584382</v>
      </c>
      <c r="I112">
        <f>(B112*B4+C112*C4+D112*D4+E112*E4+F112*F4)/SUM(B4:F4)</f>
        <v>-0.023956407304969472</v>
      </c>
    </row>
    <row r="113" spans="1:9" ht="12.75">
      <c r="A113" t="s">
        <v>77</v>
      </c>
      <c r="B113">
        <f>B73*10000/B62</f>
        <v>0.02869612976252432</v>
      </c>
      <c r="C113">
        <f>C73*10000/C62</f>
        <v>0.04353323777458651</v>
      </c>
      <c r="D113">
        <f>D73*10000/D62</f>
        <v>0.03176198903453954</v>
      </c>
      <c r="E113">
        <f>E73*10000/E62</f>
        <v>0.00261093631518565</v>
      </c>
      <c r="F113">
        <f>F73*10000/F62</f>
        <v>-0.0303247330106201</v>
      </c>
      <c r="G113">
        <f>AVERAGE(C113:E113)</f>
        <v>0.025968721041437232</v>
      </c>
      <c r="H113">
        <f>STDEV(C113:E113)</f>
        <v>0.021067276869910077</v>
      </c>
      <c r="I113">
        <f>(B113*B4+C113*C4+D113*D4+E113*E4+F113*F4)/SUM(B4:F4)</f>
        <v>0.018956721840076445</v>
      </c>
    </row>
    <row r="114" spans="1:11" ht="12.75">
      <c r="A114" t="s">
        <v>78</v>
      </c>
      <c r="B114">
        <f>B74*10000/B62</f>
        <v>-0.21236967907819768</v>
      </c>
      <c r="C114">
        <f>C74*10000/C62</f>
        <v>-0.1870185871548085</v>
      </c>
      <c r="D114">
        <f>D74*10000/D62</f>
        <v>-0.20639171506681453</v>
      </c>
      <c r="E114">
        <f>E74*10000/E62</f>
        <v>-0.20549706227226497</v>
      </c>
      <c r="F114">
        <f>F74*10000/F62</f>
        <v>-0.14505558933700052</v>
      </c>
      <c r="G114">
        <f>AVERAGE(C114:E114)</f>
        <v>-0.19963578816462935</v>
      </c>
      <c r="H114">
        <f>STDEV(C114:E114)</f>
        <v>0.010935969179609394</v>
      </c>
      <c r="I114">
        <f>(B114*B4+C114*C4+D114*D4+E114*E4+F114*F4)/SUM(B4:F4)</f>
        <v>-0.19431601710020657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-0.003533363890044802</v>
      </c>
      <c r="C115">
        <f>C75*10000/C62</f>
        <v>-0.0018823771431741266</v>
      </c>
      <c r="D115">
        <f>D75*10000/D62</f>
        <v>-0.0025647495552573916</v>
      </c>
      <c r="E115">
        <f>E75*10000/E62</f>
        <v>-0.009127934149526184</v>
      </c>
      <c r="F115">
        <f>F75*10000/F62</f>
        <v>-0.0041263033790679285</v>
      </c>
      <c r="G115">
        <f>AVERAGE(C115:E115)</f>
        <v>-0.004525020282652567</v>
      </c>
      <c r="H115">
        <f>STDEV(C115:E115)</f>
        <v>0.004000814926560107</v>
      </c>
      <c r="I115">
        <f>(B115*B4+C115*C4+D115*D4+E115*E4+F115*F4)/SUM(B4:F4)</f>
        <v>-0.004326808533868731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-4.811346410756745</v>
      </c>
      <c r="C122">
        <f>C82*10000/C62</f>
        <v>-1.6321572864612073</v>
      </c>
      <c r="D122">
        <f>D82*10000/D62</f>
        <v>-1.5836165657185226</v>
      </c>
      <c r="E122">
        <f>E82*10000/E62</f>
        <v>3.7880578919926795</v>
      </c>
      <c r="F122">
        <f>F82*10000/F62</f>
        <v>5.418156241521599</v>
      </c>
      <c r="G122">
        <f>AVERAGE(C122:E122)</f>
        <v>0.19076134660431654</v>
      </c>
      <c r="H122">
        <f>STDEV(C122:E122)</f>
        <v>3.115444731814359</v>
      </c>
      <c r="I122">
        <f>(B122*B4+C122*C4+D122*D4+E122*E4+F122*F4)/SUM(B4:F4)</f>
        <v>0.14494622439668425</v>
      </c>
    </row>
    <row r="123" spans="1:9" ht="12.75">
      <c r="A123" t="s">
        <v>82</v>
      </c>
      <c r="B123">
        <f>B83*10000/B62</f>
        <v>0.3167540716642898</v>
      </c>
      <c r="C123">
        <f>C83*10000/C62</f>
        <v>-2.1153588266176078</v>
      </c>
      <c r="D123">
        <f>D83*10000/D62</f>
        <v>-0.5442194301275693</v>
      </c>
      <c r="E123">
        <f>E83*10000/E62</f>
        <v>-1.0434626273300882</v>
      </c>
      <c r="F123">
        <f>F83*10000/F62</f>
        <v>7.731754501305444</v>
      </c>
      <c r="G123">
        <f>AVERAGE(C123:E123)</f>
        <v>-1.2343469613584217</v>
      </c>
      <c r="H123">
        <f>STDEV(C123:E123)</f>
        <v>0.8027747956518384</v>
      </c>
      <c r="I123">
        <f>(B123*B4+C123*C4+D123*D4+E123*E4+F123*F4)/SUM(B4:F4)</f>
        <v>0.17399833947092377</v>
      </c>
    </row>
    <row r="124" spans="1:9" ht="12.75">
      <c r="A124" t="s">
        <v>83</v>
      </c>
      <c r="B124">
        <f>B84*10000/B62</f>
        <v>-6.743802146558495</v>
      </c>
      <c r="C124">
        <f>C84*10000/C62</f>
        <v>-2.742471155420568</v>
      </c>
      <c r="D124">
        <f>D84*10000/D62</f>
        <v>-3.5817200987180127</v>
      </c>
      <c r="E124">
        <f>E84*10000/E62</f>
        <v>-2.6649404238990804</v>
      </c>
      <c r="F124">
        <f>F84*10000/F62</f>
        <v>-1.0582217977488932</v>
      </c>
      <c r="G124">
        <f>AVERAGE(C124:E124)</f>
        <v>-2.996377226012554</v>
      </c>
      <c r="H124">
        <f>STDEV(C124:E124)</f>
        <v>0.5084018711146447</v>
      </c>
      <c r="I124">
        <f>(B124*B4+C124*C4+D124*D4+E124*E4+F124*F4)/SUM(B4:F4)</f>
        <v>-3.29108970196341</v>
      </c>
    </row>
    <row r="125" spans="1:9" ht="12.75">
      <c r="A125" t="s">
        <v>84</v>
      </c>
      <c r="B125">
        <f>B85*10000/B62</f>
        <v>-1.3623431438231084</v>
      </c>
      <c r="C125">
        <f>C85*10000/C62</f>
        <v>-1.3422469763592548</v>
      </c>
      <c r="D125">
        <f>D85*10000/D62</f>
        <v>-0.5388915351205167</v>
      </c>
      <c r="E125">
        <f>E85*10000/E62</f>
        <v>-0.28982934857134296</v>
      </c>
      <c r="F125">
        <f>F85*10000/F62</f>
        <v>-0.6219936458975516</v>
      </c>
      <c r="G125">
        <f>AVERAGE(C125:E125)</f>
        <v>-0.7236559533503715</v>
      </c>
      <c r="H125">
        <f>STDEV(C125:E125)</f>
        <v>0.5499992122744782</v>
      </c>
      <c r="I125">
        <f>(B125*B4+C125*C4+D125*D4+E125*E4+F125*F4)/SUM(B4:F4)</f>
        <v>-0.8040405908131535</v>
      </c>
    </row>
    <row r="126" spans="1:9" ht="12.75">
      <c r="A126" t="s">
        <v>85</v>
      </c>
      <c r="B126">
        <f>B86*10000/B62</f>
        <v>-0.32386750865876196</v>
      </c>
      <c r="C126">
        <f>C86*10000/C62</f>
        <v>-0.40018218679054834</v>
      </c>
      <c r="D126">
        <f>D86*10000/D62</f>
        <v>-0.6722409551392794</v>
      </c>
      <c r="E126">
        <f>E86*10000/E62</f>
        <v>-0.4262385883166076</v>
      </c>
      <c r="F126">
        <f>F86*10000/F62</f>
        <v>1.7299517248237666</v>
      </c>
      <c r="G126">
        <f>AVERAGE(C126:E126)</f>
        <v>-0.4995539100821451</v>
      </c>
      <c r="H126">
        <f>STDEV(C126:E126)</f>
        <v>0.15011777264216714</v>
      </c>
      <c r="I126">
        <f>(B126*B4+C126*C4+D126*D4+E126*E4+F126*F4)/SUM(B4:F4)</f>
        <v>-0.18015594132673332</v>
      </c>
    </row>
    <row r="127" spans="1:9" ht="12.75">
      <c r="A127" t="s">
        <v>86</v>
      </c>
      <c r="B127">
        <f>B87*10000/B62</f>
        <v>0.09769529741196575</v>
      </c>
      <c r="C127">
        <f>C87*10000/C62</f>
        <v>0.08323547479529925</v>
      </c>
      <c r="D127">
        <f>D87*10000/D62</f>
        <v>0.5242444560965516</v>
      </c>
      <c r="E127">
        <f>E87*10000/E62</f>
        <v>-0.5504789579293506</v>
      </c>
      <c r="F127">
        <f>F87*10000/F62</f>
        <v>0.18592255791400572</v>
      </c>
      <c r="G127">
        <f>AVERAGE(C127:E127)</f>
        <v>0.01900032432083339</v>
      </c>
      <c r="H127">
        <f>STDEV(C127:E127)</f>
        <v>0.5402334866344649</v>
      </c>
      <c r="I127">
        <f>(B127*B4+C127*C4+D127*D4+E127*E4+F127*F4)/SUM(B4:F4)</f>
        <v>0.052535959145251714</v>
      </c>
    </row>
    <row r="128" spans="1:9" ht="12.75">
      <c r="A128" t="s">
        <v>87</v>
      </c>
      <c r="B128">
        <f>B88*10000/B62</f>
        <v>-0.5419370765550782</v>
      </c>
      <c r="C128">
        <f>C88*10000/C62</f>
        <v>0.3747624129334247</v>
      </c>
      <c r="D128">
        <f>D88*10000/D62</f>
        <v>0.06756012365539622</v>
      </c>
      <c r="E128">
        <f>E88*10000/E62</f>
        <v>-0.158092971621163</v>
      </c>
      <c r="F128">
        <f>F88*10000/F62</f>
        <v>0.053954728816273355</v>
      </c>
      <c r="G128">
        <f>AVERAGE(C128:E128)</f>
        <v>0.09474318832255264</v>
      </c>
      <c r="H128">
        <f>STDEV(C128:E128)</f>
        <v>0.26746570708359696</v>
      </c>
      <c r="I128">
        <f>(B128*B4+C128*C4+D128*D4+E128*E4+F128*F4)/SUM(B4:F4)</f>
        <v>-0.004048925731828553</v>
      </c>
    </row>
    <row r="129" spans="1:9" ht="12.75">
      <c r="A129" t="s">
        <v>88</v>
      </c>
      <c r="B129">
        <f>B89*10000/B62</f>
        <v>-0.13837699741912482</v>
      </c>
      <c r="C129">
        <f>C89*10000/C62</f>
        <v>-0.031363851507554816</v>
      </c>
      <c r="D129">
        <f>D89*10000/D62</f>
        <v>0.052708525332969845</v>
      </c>
      <c r="E129">
        <f>E89*10000/E62</f>
        <v>0.011234803014962562</v>
      </c>
      <c r="F129">
        <f>F89*10000/F62</f>
        <v>-0.21890620593786075</v>
      </c>
      <c r="G129">
        <f>AVERAGE(C129:E129)</f>
        <v>0.010859825613459197</v>
      </c>
      <c r="H129">
        <f>STDEV(C129:E129)</f>
        <v>0.042037442749797774</v>
      </c>
      <c r="I129">
        <f>(B129*B4+C129*C4+D129*D4+E129*E4+F129*F4)/SUM(B4:F4)</f>
        <v>-0.041303073688016535</v>
      </c>
    </row>
    <row r="130" spans="1:9" ht="12.75">
      <c r="A130" t="s">
        <v>89</v>
      </c>
      <c r="B130">
        <f>B90*10000/B62</f>
        <v>0.08206474748564843</v>
      </c>
      <c r="C130">
        <f>C90*10000/C62</f>
        <v>0.0917677071088523</v>
      </c>
      <c r="D130">
        <f>D90*10000/D62</f>
        <v>-0.032379880746884034</v>
      </c>
      <c r="E130">
        <f>E90*10000/E62</f>
        <v>-0.05101487560730706</v>
      </c>
      <c r="F130">
        <f>F90*10000/F62</f>
        <v>0.16957851013857392</v>
      </c>
      <c r="G130">
        <f>AVERAGE(C130:E130)</f>
        <v>0.002790983584887071</v>
      </c>
      <c r="H130">
        <f>STDEV(C130:E130)</f>
        <v>0.07761738693847603</v>
      </c>
      <c r="I130">
        <f>(B130*B4+C130*C4+D130*D4+E130*E4+F130*F4)/SUM(B4:F4)</f>
        <v>0.03639540763012907</v>
      </c>
    </row>
    <row r="131" spans="1:9" ht="12.75">
      <c r="A131" t="s">
        <v>90</v>
      </c>
      <c r="B131">
        <f>B91*10000/B62</f>
        <v>-0.009010061259558876</v>
      </c>
      <c r="C131">
        <f>C91*10000/C62</f>
        <v>0.050670073133276185</v>
      </c>
      <c r="D131">
        <f>D91*10000/D62</f>
        <v>0.05400277648388186</v>
      </c>
      <c r="E131">
        <f>E91*10000/E62</f>
        <v>-0.06930721163897753</v>
      </c>
      <c r="F131">
        <f>F91*10000/F62</f>
        <v>0.034900008280802614</v>
      </c>
      <c r="G131">
        <f>AVERAGE(C131:E131)</f>
        <v>0.011788545992726837</v>
      </c>
      <c r="H131">
        <f>STDEV(C131:E131)</f>
        <v>0.070250752005234</v>
      </c>
      <c r="I131">
        <f>(B131*B4+C131*C4+D131*D4+E131*E4+F131*F4)/SUM(B4:F4)</f>
        <v>0.011782250747895535</v>
      </c>
    </row>
    <row r="132" spans="1:9" ht="12.75">
      <c r="A132" t="s">
        <v>91</v>
      </c>
      <c r="B132">
        <f>B92*10000/B62</f>
        <v>-0.04432136890289056</v>
      </c>
      <c r="C132">
        <f>C92*10000/C62</f>
        <v>0.06970708263287215</v>
      </c>
      <c r="D132">
        <f>D92*10000/D62</f>
        <v>0.016082915888943308</v>
      </c>
      <c r="E132">
        <f>E92*10000/E62</f>
        <v>0.009094472055285041</v>
      </c>
      <c r="F132">
        <f>F92*10000/F62</f>
        <v>-0.004575889583683223</v>
      </c>
      <c r="G132">
        <f>AVERAGE(C132:E132)</f>
        <v>0.0316281568590335</v>
      </c>
      <c r="H132">
        <f>STDEV(C132:E132)</f>
        <v>0.033161921353733165</v>
      </c>
      <c r="I132">
        <f>(B132*B4+C132*C4+D132*D4+E132*E4+F132*F4)/SUM(B4:F4)</f>
        <v>0.015716539436669553</v>
      </c>
    </row>
    <row r="133" spans="1:9" ht="12.75">
      <c r="A133" t="s">
        <v>92</v>
      </c>
      <c r="B133">
        <f>B93*10000/B62</f>
        <v>0.05874912818362437</v>
      </c>
      <c r="C133">
        <f>C93*10000/C62</f>
        <v>0.06345167879088992</v>
      </c>
      <c r="D133">
        <f>D93*10000/D62</f>
        <v>0.06810994718460649</v>
      </c>
      <c r="E133">
        <f>E93*10000/E62</f>
        <v>0.04695123171871461</v>
      </c>
      <c r="F133">
        <f>F93*10000/F62</f>
        <v>0.03318140961114616</v>
      </c>
      <c r="G133">
        <f>AVERAGE(C133:E133)</f>
        <v>0.05950428589807035</v>
      </c>
      <c r="H133">
        <f>STDEV(C133:E133)</f>
        <v>0.011117969375266091</v>
      </c>
      <c r="I133">
        <f>(B133*B4+C133*C4+D133*D4+E133*E4+F133*F4)/SUM(B4:F4)</f>
        <v>0.05592720078498345</v>
      </c>
    </row>
    <row r="134" spans="1:9" ht="12.75">
      <c r="A134" t="s">
        <v>93</v>
      </c>
      <c r="B134">
        <f>B94*10000/B62</f>
        <v>0.0066838748918191665</v>
      </c>
      <c r="C134">
        <f>C94*10000/C62</f>
        <v>0.007948148344928586</v>
      </c>
      <c r="D134">
        <f>D94*10000/D62</f>
        <v>-0.010003811675039984</v>
      </c>
      <c r="E134">
        <f>E94*10000/E62</f>
        <v>0.0048563578202281835</v>
      </c>
      <c r="F134">
        <f>F94*10000/F62</f>
        <v>-0.032800483421506044</v>
      </c>
      <c r="G134">
        <f>AVERAGE(C134:E134)</f>
        <v>0.0009335648300389287</v>
      </c>
      <c r="H134">
        <f>STDEV(C134:E134)</f>
        <v>0.009597366606134515</v>
      </c>
      <c r="I134">
        <f>(B134*B4+C134*C4+D134*D4+E134*E4+F134*F4)/SUM(B4:F4)</f>
        <v>-0.00266457973582268</v>
      </c>
    </row>
    <row r="135" spans="1:9" ht="12.75">
      <c r="A135" t="s">
        <v>94</v>
      </c>
      <c r="B135">
        <f>B95*10000/B62</f>
        <v>0.00092650787343235</v>
      </c>
      <c r="C135">
        <f>C95*10000/C62</f>
        <v>-0.0023042566235035814</v>
      </c>
      <c r="D135">
        <f>D95*10000/D62</f>
        <v>0.0001082454124093654</v>
      </c>
      <c r="E135">
        <f>E95*10000/E62</f>
        <v>0.0038214963424930497</v>
      </c>
      <c r="F135">
        <f>F95*10000/F62</f>
        <v>0.0014440790809063376</v>
      </c>
      <c r="G135">
        <f>AVERAGE(C135:E135)</f>
        <v>0.0005418283771329445</v>
      </c>
      <c r="H135">
        <f>STDEV(C135:E135)</f>
        <v>0.0030858075102925646</v>
      </c>
      <c r="I135">
        <f>(B135*B4+C135*C4+D135*D4+E135*E4+F135*F4)/SUM(B4:F4)</f>
        <v>0.0007169202683671083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2006-08-29T05:00:08Z</cp:lastPrinted>
  <dcterms:created xsi:type="dcterms:W3CDTF">2006-08-29T05:00:08Z</dcterms:created>
  <dcterms:modified xsi:type="dcterms:W3CDTF">2006-08-29T08:40:25Z</dcterms:modified>
  <cp:category/>
  <cp:version/>
  <cp:contentType/>
  <cp:contentStatus/>
</cp:coreProperties>
</file>