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<sst xmlns="http://schemas.openxmlformats.org/spreadsheetml/2006/main" count="204" uniqueCount="98">
  <si>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21/09/2006       07:18:22</t>
  </si>
  <si>
    <t>LISSNER</t>
  </si>
  <si>
    <t>HCMQAP822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</si>
  <si>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</si>
  <si>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</si>
  <si>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</si>
  <si>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</si>
  <si>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</si>
  <si>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</si>
  <si>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</si>
  <si>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</si>
  <si>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</si>
  <si>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</si>
  <si>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</si>
  <si>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</si>
  <si>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</si>
  <si>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</si>
  <si>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</si>
  <si>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</si>
  <si>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</si>
  <si>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</si>
  <si>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</si>
  <si>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</si>
  <si>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</si>
  <si>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</si>
  <si>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</si>
  <si>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</si>
  <si>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</si>
  <si>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</si>
  <si>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</si>
  <si>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</si>
  <si>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</si>
  <si>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</si>
  <si>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a5!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</si>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</sst>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a5!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6052011"/>
        <c:axId val="33141508"/>
      </c:lineChart>
      <c:catAx>
        <c:axId val="260520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141508"/>
        <c:crosses val="autoZero"/>
        <c:auto val="1"/>
        <c:lblOffset val="100"/>
        <c:noMultiLvlLbl val="0"/>
      </c:catAx>
      <c:valAx>
        <c:axId val="33141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05201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-0.002291</v>
      </c>
      <c r="C4" s="12">
        <v>-0.003753</v>
      </c>
      <c r="D4" s="12">
        <v>-0.003751</v>
      </c>
      <c r="E4" s="12">
        <v>-0.003753</v>
      </c>
      <c r="F4" s="24">
        <v>-0.002052</v>
      </c>
      <c r="G4" s="34">
        <v>-0.011698</v>
      </c>
    </row>
    <row r="5" spans="1:7" ht="12.75" thickBot="1">
      <c r="A5" s="44" t="s">
        <v>13</v>
      </c>
      <c r="B5" s="45">
        <v>1.009525</v>
      </c>
      <c r="C5" s="46">
        <v>0.769955</v>
      </c>
      <c r="D5" s="46">
        <v>0.962028</v>
      </c>
      <c r="E5" s="46">
        <v>-0.522253</v>
      </c>
      <c r="F5" s="47">
        <v>-3.299207</v>
      </c>
      <c r="G5" s="48">
        <v>2.58907</v>
      </c>
    </row>
    <row r="6" spans="1:7" ht="12.75" thickTop="1">
      <c r="A6" s="6" t="s">
        <v>14</v>
      </c>
      <c r="B6" s="39">
        <v>85.73905</v>
      </c>
      <c r="C6" s="40">
        <v>-136.0019</v>
      </c>
      <c r="D6" s="40">
        <v>-0.2713202</v>
      </c>
      <c r="E6" s="40">
        <v>58.57775</v>
      </c>
      <c r="F6" s="41">
        <v>46.42436</v>
      </c>
      <c r="G6" s="42">
        <v>0.0003463597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2.762043</v>
      </c>
      <c r="C8" s="13">
        <v>0.9939461</v>
      </c>
      <c r="D8" s="13">
        <v>0.7484793</v>
      </c>
      <c r="E8" s="13">
        <v>2.148772</v>
      </c>
      <c r="F8" s="25">
        <v>-1.460753</v>
      </c>
      <c r="G8" s="35">
        <v>1.149514</v>
      </c>
    </row>
    <row r="9" spans="1:7" ht="12">
      <c r="A9" s="20" t="s">
        <v>17</v>
      </c>
      <c r="B9" s="29">
        <v>-0.7268149</v>
      </c>
      <c r="C9" s="13">
        <v>-0.5048532</v>
      </c>
      <c r="D9" s="13">
        <v>-0.5014108</v>
      </c>
      <c r="E9" s="13">
        <v>0.4409285</v>
      </c>
      <c r="F9" s="25">
        <v>-1.053859</v>
      </c>
      <c r="G9" s="35">
        <v>-0.3812313</v>
      </c>
    </row>
    <row r="10" spans="1:7" ht="12">
      <c r="A10" s="20" t="s">
        <v>18</v>
      </c>
      <c r="B10" s="29">
        <v>0.4683179</v>
      </c>
      <c r="C10" s="13">
        <v>0.7427562</v>
      </c>
      <c r="D10" s="13">
        <v>0.0831009</v>
      </c>
      <c r="E10" s="13">
        <v>-0.2512084</v>
      </c>
      <c r="F10" s="25">
        <v>0.8672079</v>
      </c>
      <c r="G10" s="35">
        <v>0.3210454</v>
      </c>
    </row>
    <row r="11" spans="1:7" ht="12">
      <c r="A11" s="21" t="s">
        <v>19</v>
      </c>
      <c r="B11" s="31">
        <v>2.773819</v>
      </c>
      <c r="C11" s="15">
        <v>1.964521</v>
      </c>
      <c r="D11" s="15">
        <v>1.822441</v>
      </c>
      <c r="E11" s="15">
        <v>1.090942</v>
      </c>
      <c r="F11" s="27">
        <v>13.08156</v>
      </c>
      <c r="G11" s="37">
        <v>3.301093</v>
      </c>
    </row>
    <row r="12" spans="1:7" ht="12">
      <c r="A12" s="20" t="s">
        <v>20</v>
      </c>
      <c r="B12" s="29">
        <v>-0.1304141</v>
      </c>
      <c r="C12" s="13">
        <v>0.3919268</v>
      </c>
      <c r="D12" s="13">
        <v>0.05555629</v>
      </c>
      <c r="E12" s="13">
        <v>0.1324674</v>
      </c>
      <c r="F12" s="25">
        <v>0.01108983</v>
      </c>
      <c r="G12" s="35">
        <v>0.1218466</v>
      </c>
    </row>
    <row r="13" spans="1:7" ht="12">
      <c r="A13" s="20" t="s">
        <v>21</v>
      </c>
      <c r="B13" s="29">
        <v>-0.2421061</v>
      </c>
      <c r="C13" s="13">
        <v>-0.1085596</v>
      </c>
      <c r="D13" s="13">
        <v>-0.07916402</v>
      </c>
      <c r="E13" s="13">
        <v>0.208577</v>
      </c>
      <c r="F13" s="25">
        <v>0.005060792</v>
      </c>
      <c r="G13" s="35">
        <v>-0.02984333</v>
      </c>
    </row>
    <row r="14" spans="1:7" ht="12">
      <c r="A14" s="20" t="s">
        <v>22</v>
      </c>
      <c r="B14" s="29">
        <v>-0.03188948</v>
      </c>
      <c r="C14" s="13">
        <v>-0.01210849</v>
      </c>
      <c r="D14" s="13">
        <v>-0.1207651</v>
      </c>
      <c r="E14" s="13">
        <v>-0.1221562</v>
      </c>
      <c r="F14" s="25">
        <v>0.03768819</v>
      </c>
      <c r="G14" s="35">
        <v>-0.06106825</v>
      </c>
    </row>
    <row r="15" spans="1:7" ht="12">
      <c r="A15" s="21" t="s">
        <v>23</v>
      </c>
      <c r="B15" s="31">
        <v>-0.3986469</v>
      </c>
      <c r="C15" s="15">
        <v>-0.1441271</v>
      </c>
      <c r="D15" s="15">
        <v>-0.1433631</v>
      </c>
      <c r="E15" s="15">
        <v>-0.1750911</v>
      </c>
      <c r="F15" s="27">
        <v>-0.3981372</v>
      </c>
      <c r="G15" s="37">
        <v>-0.2221715</v>
      </c>
    </row>
    <row r="16" spans="1:7" ht="12">
      <c r="A16" s="20" t="s">
        <v>24</v>
      </c>
      <c r="B16" s="29">
        <v>-0.02021847</v>
      </c>
      <c r="C16" s="13">
        <v>0.04080449</v>
      </c>
      <c r="D16" s="13">
        <v>0.03141365</v>
      </c>
      <c r="E16" s="13">
        <v>0.01227152</v>
      </c>
      <c r="F16" s="25">
        <v>-0.03089806</v>
      </c>
      <c r="G16" s="35">
        <v>0.01329374</v>
      </c>
    </row>
    <row r="17" spans="1:7" ht="12">
      <c r="A17" s="20" t="s">
        <v>25</v>
      </c>
      <c r="B17" s="29">
        <v>-0.0171883</v>
      </c>
      <c r="C17" s="13">
        <v>-0.01301672</v>
      </c>
      <c r="D17" s="13">
        <v>-0.02165234</v>
      </c>
      <c r="E17" s="13">
        <v>-0.02396893</v>
      </c>
      <c r="F17" s="25">
        <v>-0.03339184</v>
      </c>
      <c r="G17" s="35">
        <v>-0.02101595</v>
      </c>
    </row>
    <row r="18" spans="1:7" ht="12">
      <c r="A18" s="20" t="s">
        <v>26</v>
      </c>
      <c r="B18" s="29">
        <v>-0.00164842</v>
      </c>
      <c r="C18" s="13">
        <v>0.02933654</v>
      </c>
      <c r="D18" s="13">
        <v>0.0040988</v>
      </c>
      <c r="E18" s="13">
        <v>-0.0004027994</v>
      </c>
      <c r="F18" s="25">
        <v>-0.03217242</v>
      </c>
      <c r="G18" s="35">
        <v>0.003479613</v>
      </c>
    </row>
    <row r="19" spans="1:7" ht="12">
      <c r="A19" s="21" t="s">
        <v>27</v>
      </c>
      <c r="B19" s="31">
        <v>-0.2110614</v>
      </c>
      <c r="C19" s="15">
        <v>-0.188893</v>
      </c>
      <c r="D19" s="15">
        <v>-0.1883074</v>
      </c>
      <c r="E19" s="15">
        <v>-0.1776179</v>
      </c>
      <c r="F19" s="27">
        <v>-0.1421435</v>
      </c>
      <c r="G19" s="37">
        <v>-0.183147</v>
      </c>
    </row>
    <row r="20" spans="1:7" ht="12.75" thickBot="1">
      <c r="A20" s="44" t="s">
        <v>28</v>
      </c>
      <c r="B20" s="45">
        <v>0.00193345</v>
      </c>
      <c r="C20" s="46">
        <v>-0.0001991199</v>
      </c>
      <c r="D20" s="46">
        <v>0.002410056</v>
      </c>
      <c r="E20" s="46">
        <v>0.004475681</v>
      </c>
      <c r="F20" s="47">
        <v>0.0006207369</v>
      </c>
      <c r="G20" s="48">
        <v>0.00197384</v>
      </c>
    </row>
    <row r="21" spans="1:7" ht="12.75" thickTop="1">
      <c r="A21" s="6" t="s">
        <v>29</v>
      </c>
      <c r="B21" s="39">
        <v>6.95908</v>
      </c>
      <c r="C21" s="40">
        <v>103.7462</v>
      </c>
      <c r="D21" s="40">
        <v>-25.3545</v>
      </c>
      <c r="E21" s="40">
        <v>-18.66607</v>
      </c>
      <c r="F21" s="41">
        <v>-116.9734</v>
      </c>
      <c r="G21" s="43">
        <v>0.01205254</v>
      </c>
    </row>
    <row r="22" spans="1:7" ht="12">
      <c r="A22" s="20" t="s">
        <v>30</v>
      </c>
      <c r="B22" s="29">
        <v>20.19052</v>
      </c>
      <c r="C22" s="13">
        <v>15.39911</v>
      </c>
      <c r="D22" s="13">
        <v>19.24059</v>
      </c>
      <c r="E22" s="13">
        <v>-10.44507</v>
      </c>
      <c r="F22" s="25">
        <v>-65.9851</v>
      </c>
      <c r="G22" s="36">
        <v>0</v>
      </c>
    </row>
    <row r="23" spans="1:7" ht="12">
      <c r="A23" s="20" t="s">
        <v>31</v>
      </c>
      <c r="B23" s="29">
        <v>-3.048065</v>
      </c>
      <c r="C23" s="13">
        <v>0.4639034</v>
      </c>
      <c r="D23" s="13">
        <v>-4.012434</v>
      </c>
      <c r="E23" s="13">
        <v>-4.382714</v>
      </c>
      <c r="F23" s="25">
        <v>4.855226</v>
      </c>
      <c r="G23" s="35">
        <v>-1.71668</v>
      </c>
    </row>
    <row r="24" spans="1:7" ht="12">
      <c r="A24" s="20" t="s">
        <v>32</v>
      </c>
      <c r="B24" s="29">
        <v>2.001676</v>
      </c>
      <c r="C24" s="13">
        <v>4.666788</v>
      </c>
      <c r="D24" s="13">
        <v>2.672214</v>
      </c>
      <c r="E24" s="13">
        <v>1.843139</v>
      </c>
      <c r="F24" s="25">
        <v>0.8930246</v>
      </c>
      <c r="G24" s="35">
        <v>2.620211</v>
      </c>
    </row>
    <row r="25" spans="1:7" ht="12">
      <c r="A25" s="20" t="s">
        <v>33</v>
      </c>
      <c r="B25" s="49">
        <v>-0.5539796</v>
      </c>
      <c r="C25" s="50">
        <v>0.5298304</v>
      </c>
      <c r="D25" s="50">
        <v>-1.43729</v>
      </c>
      <c r="E25" s="50">
        <v>-2.026394</v>
      </c>
      <c r="F25" s="51">
        <v>-2.410465</v>
      </c>
      <c r="G25" s="35">
        <v>-1.104014</v>
      </c>
    </row>
    <row r="26" spans="1:7" ht="12">
      <c r="A26" s="21" t="s">
        <v>34</v>
      </c>
      <c r="B26" s="31">
        <v>0.05543878</v>
      </c>
      <c r="C26" s="15">
        <v>0.2684714</v>
      </c>
      <c r="D26" s="15">
        <v>-0.3800669</v>
      </c>
      <c r="E26" s="15">
        <v>-0.0008955242</v>
      </c>
      <c r="F26" s="27">
        <v>1.247952</v>
      </c>
      <c r="G26" s="37">
        <v>0.1451466</v>
      </c>
    </row>
    <row r="27" spans="1:7" ht="12">
      <c r="A27" s="20" t="s">
        <v>35</v>
      </c>
      <c r="B27" s="29">
        <v>0.4441681</v>
      </c>
      <c r="C27" s="13">
        <v>0.411645</v>
      </c>
      <c r="D27" s="13">
        <v>0.1038865</v>
      </c>
      <c r="E27" s="13">
        <v>0.3336966</v>
      </c>
      <c r="F27" s="25">
        <v>0.3534796</v>
      </c>
      <c r="G27" s="35">
        <v>0.3160083</v>
      </c>
    </row>
    <row r="28" spans="1:7" ht="12">
      <c r="A28" s="20" t="s">
        <v>36</v>
      </c>
      <c r="B28" s="29">
        <v>0.1108038</v>
      </c>
      <c r="C28" s="13">
        <v>0.5886649</v>
      </c>
      <c r="D28" s="13">
        <v>0.4872035</v>
      </c>
      <c r="E28" s="13">
        <v>0.507346</v>
      </c>
      <c r="F28" s="25">
        <v>0.3415612</v>
      </c>
      <c r="G28" s="35">
        <v>0.442038</v>
      </c>
    </row>
    <row r="29" spans="1:7" ht="12">
      <c r="A29" s="20" t="s">
        <v>37</v>
      </c>
      <c r="B29" s="29">
        <v>0.06538856</v>
      </c>
      <c r="C29" s="13">
        <v>-0.0179799</v>
      </c>
      <c r="D29" s="13">
        <v>0.02252002</v>
      </c>
      <c r="E29" s="13">
        <v>-0.03677019</v>
      </c>
      <c r="F29" s="25">
        <v>-0.1537806</v>
      </c>
      <c r="G29" s="35">
        <v>-0.01837676</v>
      </c>
    </row>
    <row r="30" spans="1:7" ht="12">
      <c r="A30" s="21" t="s">
        <v>38</v>
      </c>
      <c r="B30" s="31">
        <v>0.0924537</v>
      </c>
      <c r="C30" s="15">
        <v>-0.01667193</v>
      </c>
      <c r="D30" s="15">
        <v>-0.05282</v>
      </c>
      <c r="E30" s="15">
        <v>-0.02659623</v>
      </c>
      <c r="F30" s="27">
        <v>0.1861152</v>
      </c>
      <c r="G30" s="37">
        <v>0.01495336</v>
      </c>
    </row>
    <row r="31" spans="1:7" ht="12">
      <c r="A31" s="20" t="s">
        <v>39</v>
      </c>
      <c r="B31" s="29">
        <v>0.06165545</v>
      </c>
      <c r="C31" s="13">
        <v>-0.000217783</v>
      </c>
      <c r="D31" s="13">
        <v>0.04631317</v>
      </c>
      <c r="E31" s="13">
        <v>0.07326949</v>
      </c>
      <c r="F31" s="25">
        <v>0.0234292</v>
      </c>
      <c r="G31" s="35">
        <v>0.04084533</v>
      </c>
    </row>
    <row r="32" spans="1:7" ht="12">
      <c r="A32" s="20" t="s">
        <v>40</v>
      </c>
      <c r="B32" s="29">
        <v>0.04435582</v>
      </c>
      <c r="C32" s="13">
        <v>0.06769299</v>
      </c>
      <c r="D32" s="13">
        <v>0.06304332</v>
      </c>
      <c r="E32" s="13">
        <v>0.09791105</v>
      </c>
      <c r="F32" s="25">
        <v>0.05910191</v>
      </c>
      <c r="G32" s="35">
        <v>0.06928936</v>
      </c>
    </row>
    <row r="33" spans="1:7" ht="12">
      <c r="A33" s="20" t="s">
        <v>41</v>
      </c>
      <c r="B33" s="29">
        <v>0.09591681</v>
      </c>
      <c r="C33" s="13">
        <v>0.05482293</v>
      </c>
      <c r="D33" s="13">
        <v>0.09272597</v>
      </c>
      <c r="E33" s="13">
        <v>0.09998593</v>
      </c>
      <c r="F33" s="25">
        <v>0.07043073</v>
      </c>
      <c r="G33" s="35">
        <v>0.08288916</v>
      </c>
    </row>
    <row r="34" spans="1:7" ht="12">
      <c r="A34" s="21" t="s">
        <v>42</v>
      </c>
      <c r="B34" s="31">
        <v>-0.002082323</v>
      </c>
      <c r="C34" s="15">
        <v>-0.002310413</v>
      </c>
      <c r="D34" s="15">
        <v>-0.005383161</v>
      </c>
      <c r="E34" s="15">
        <v>-0.005061356</v>
      </c>
      <c r="F34" s="27">
        <v>-0.02394957</v>
      </c>
      <c r="G34" s="37">
        <v>-0.006509964</v>
      </c>
    </row>
    <row r="35" spans="1:7" ht="12.75" thickBot="1">
      <c r="A35" s="22" t="s">
        <v>43</v>
      </c>
      <c r="B35" s="32">
        <v>-0.000423429</v>
      </c>
      <c r="C35" s="16">
        <v>-0.004500612</v>
      </c>
      <c r="D35" s="16">
        <v>0.0007879228</v>
      </c>
      <c r="E35" s="16">
        <v>-0.0001446724</v>
      </c>
      <c r="F35" s="28">
        <v>-0.0001681873</v>
      </c>
      <c r="G35" s="38">
        <v>-0.001012642</v>
      </c>
    </row>
    <row r="36" spans="1:7" ht="12">
      <c r="A36" s="4" t="s">
        <v>44</v>
      </c>
      <c r="B36" s="3">
        <v>23.55652</v>
      </c>
      <c r="C36" s="3">
        <v>23.55042</v>
      </c>
      <c r="D36" s="3">
        <v>23.55652</v>
      </c>
      <c r="E36" s="3">
        <v>23.55042</v>
      </c>
      <c r="F36" s="3">
        <v>23.55652</v>
      </c>
      <c r="G36" s="3"/>
    </row>
    <row r="37" spans="1:6" ht="12">
      <c r="A37" s="4" t="s">
        <v>45</v>
      </c>
      <c r="B37" s="2">
        <v>0.3707886</v>
      </c>
      <c r="C37" s="2">
        <v>0.4425049</v>
      </c>
      <c r="D37" s="2">
        <v>0.4786174</v>
      </c>
      <c r="E37" s="2">
        <v>0.4938762</v>
      </c>
      <c r="F37" s="2">
        <v>0.5091349</v>
      </c>
    </row>
    <row r="38" spans="1:7" ht="12">
      <c r="A38" s="4" t="s">
        <v>53</v>
      </c>
      <c r="B38" s="2">
        <v>-0.0001457797</v>
      </c>
      <c r="C38" s="2">
        <v>0.0002309311</v>
      </c>
      <c r="D38" s="2">
        <v>0</v>
      </c>
      <c r="E38" s="2">
        <v>-9.961521E-05</v>
      </c>
      <c r="F38" s="2">
        <v>-8.023006E-05</v>
      </c>
      <c r="G38" s="2">
        <v>0.0001982645</v>
      </c>
    </row>
    <row r="39" spans="1:7" ht="12.75" thickBot="1">
      <c r="A39" s="4" t="s">
        <v>54</v>
      </c>
      <c r="B39" s="2">
        <v>-1.15361E-05</v>
      </c>
      <c r="C39" s="2">
        <v>-0.0001767242</v>
      </c>
      <c r="D39" s="2">
        <v>4.31016E-05</v>
      </c>
      <c r="E39" s="2">
        <v>3.162827E-05</v>
      </c>
      <c r="F39" s="2">
        <v>0.0001983254</v>
      </c>
      <c r="G39" s="2">
        <v>0.0007829829</v>
      </c>
    </row>
    <row r="40" spans="2:7" ht="12.75" thickBot="1">
      <c r="B40" s="7" t="s">
        <v>46</v>
      </c>
      <c r="C40" s="18">
        <v>-0.003752</v>
      </c>
      <c r="D40" s="17" t="s">
        <v>47</v>
      </c>
      <c r="E40" s="18">
        <v>3.117495</v>
      </c>
      <c r="F40" s="17" t="s">
        <v>48</v>
      </c>
      <c r="G40" s="8">
        <v>55.009242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12.509</v>
      </c>
      <c r="C43" s="1">
        <v>12.509</v>
      </c>
      <c r="D43" s="1">
        <v>12.509</v>
      </c>
      <c r="E43" s="1">
        <v>12.509</v>
      </c>
      <c r="F43" s="1">
        <v>12.509</v>
      </c>
      <c r="G43" s="1">
        <v>12.509</v>
      </c>
    </row>
  </sheetData>
  <printOptions/>
  <pageMargins left="0.708661417322835" right="0.708661417322835" top="0.590551181102362" bottom="0.590551181102362" header="0" footer="0.511811023622047"/>
  <pageSetup horizontalDpi="600" verticalDpi="600"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K110" sqref="K110"/>
    </sheetView>
  </sheetViews>
  <sheetFormatPr defaultColWidth="9.140625" defaultRowHeight="12.75"/>
  <cols>
    <col min="1" max="1" width="80.281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0.002291</v>
      </c>
      <c r="C4">
        <v>0.003753</v>
      </c>
      <c r="D4">
        <v>0.003751</v>
      </c>
      <c r="E4">
        <v>0.003753</v>
      </c>
      <c r="F4">
        <v>0.002052</v>
      </c>
      <c r="G4">
        <v>0.011698</v>
      </c>
    </row>
    <row r="5" spans="1:7" ht="12.75">
      <c r="A5" t="s">
        <v>13</v>
      </c>
      <c r="B5">
        <v>1.009525</v>
      </c>
      <c r="C5">
        <v>0.769955</v>
      </c>
      <c r="D5">
        <v>0.962028</v>
      </c>
      <c r="E5">
        <v>-0.522253</v>
      </c>
      <c r="F5">
        <v>-3.299207</v>
      </c>
      <c r="G5">
        <v>2.58907</v>
      </c>
    </row>
    <row r="6" spans="1:7" ht="12.75">
      <c r="A6" t="s">
        <v>14</v>
      </c>
      <c r="B6" s="52">
        <v>85.73905</v>
      </c>
      <c r="C6" s="52">
        <v>-136.0019</v>
      </c>
      <c r="D6" s="52">
        <v>-0.2713202</v>
      </c>
      <c r="E6" s="52">
        <v>58.57775</v>
      </c>
      <c r="F6" s="52">
        <v>46.42436</v>
      </c>
      <c r="G6" s="52">
        <v>0.0003463597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2.762043</v>
      </c>
      <c r="C8" s="52">
        <v>0.9939461</v>
      </c>
      <c r="D8" s="52">
        <v>0.7484793</v>
      </c>
      <c r="E8" s="52">
        <v>2.148772</v>
      </c>
      <c r="F8" s="52">
        <v>-1.460753</v>
      </c>
      <c r="G8" s="52">
        <v>1.149514</v>
      </c>
    </row>
    <row r="9" spans="1:7" ht="12.75">
      <c r="A9" t="s">
        <v>17</v>
      </c>
      <c r="B9" s="52">
        <v>-0.7268149</v>
      </c>
      <c r="C9" s="52">
        <v>-0.5048532</v>
      </c>
      <c r="D9" s="52">
        <v>-0.5014108</v>
      </c>
      <c r="E9" s="52">
        <v>0.4409285</v>
      </c>
      <c r="F9" s="52">
        <v>-1.053859</v>
      </c>
      <c r="G9" s="52">
        <v>-0.3812313</v>
      </c>
    </row>
    <row r="10" spans="1:7" ht="12.75">
      <c r="A10" t="s">
        <v>18</v>
      </c>
      <c r="B10" s="52">
        <v>0.4683179</v>
      </c>
      <c r="C10" s="52">
        <v>0.7427562</v>
      </c>
      <c r="D10" s="52">
        <v>0.0831009</v>
      </c>
      <c r="E10" s="52">
        <v>-0.2512084</v>
      </c>
      <c r="F10" s="52">
        <v>0.8672079</v>
      </c>
      <c r="G10" s="52">
        <v>0.3210454</v>
      </c>
    </row>
    <row r="11" spans="1:7" ht="12.75">
      <c r="A11" t="s">
        <v>19</v>
      </c>
      <c r="B11" s="52">
        <v>2.773819</v>
      </c>
      <c r="C11" s="52">
        <v>1.964521</v>
      </c>
      <c r="D11" s="52">
        <v>1.822441</v>
      </c>
      <c r="E11" s="52">
        <v>1.090942</v>
      </c>
      <c r="F11" s="52">
        <v>13.08156</v>
      </c>
      <c r="G11" s="52">
        <v>3.301093</v>
      </c>
    </row>
    <row r="12" spans="1:7" ht="12.75">
      <c r="A12" t="s">
        <v>20</v>
      </c>
      <c r="B12" s="52">
        <v>-0.1304141</v>
      </c>
      <c r="C12" s="52">
        <v>0.3919268</v>
      </c>
      <c r="D12" s="52">
        <v>0.05555629</v>
      </c>
      <c r="E12" s="52">
        <v>0.1324674</v>
      </c>
      <c r="F12" s="52">
        <v>0.01108983</v>
      </c>
      <c r="G12" s="52">
        <v>0.1218466</v>
      </c>
    </row>
    <row r="13" spans="1:7" ht="12.75">
      <c r="A13" t="s">
        <v>21</v>
      </c>
      <c r="B13" s="52">
        <v>-0.2421061</v>
      </c>
      <c r="C13" s="52">
        <v>-0.1085596</v>
      </c>
      <c r="D13" s="52">
        <v>-0.07916402</v>
      </c>
      <c r="E13" s="52">
        <v>0.208577</v>
      </c>
      <c r="F13" s="52">
        <v>0.005060792</v>
      </c>
      <c r="G13" s="52">
        <v>-0.02984333</v>
      </c>
    </row>
    <row r="14" spans="1:7" ht="12.75">
      <c r="A14" t="s">
        <v>22</v>
      </c>
      <c r="B14" s="52">
        <v>-0.03188948</v>
      </c>
      <c r="C14" s="52">
        <v>-0.01210849</v>
      </c>
      <c r="D14" s="52">
        <v>-0.1207651</v>
      </c>
      <c r="E14" s="52">
        <v>-0.1221562</v>
      </c>
      <c r="F14" s="52">
        <v>0.03768819</v>
      </c>
      <c r="G14" s="52">
        <v>-0.06106825</v>
      </c>
    </row>
    <row r="15" spans="1:7" ht="12.75">
      <c r="A15" t="s">
        <v>23</v>
      </c>
      <c r="B15" s="52">
        <v>-0.3986469</v>
      </c>
      <c r="C15" s="52">
        <v>-0.1441271</v>
      </c>
      <c r="D15" s="52">
        <v>-0.1433631</v>
      </c>
      <c r="E15" s="52">
        <v>-0.1750911</v>
      </c>
      <c r="F15" s="52">
        <v>-0.3981372</v>
      </c>
      <c r="G15" s="52">
        <v>-0.2221715</v>
      </c>
    </row>
    <row r="16" spans="1:7" ht="12.75">
      <c r="A16" t="s">
        <v>24</v>
      </c>
      <c r="B16" s="52">
        <v>-0.02021847</v>
      </c>
      <c r="C16" s="52">
        <v>0.04080449</v>
      </c>
      <c r="D16" s="52">
        <v>0.03141365</v>
      </c>
      <c r="E16" s="52">
        <v>0.01227152</v>
      </c>
      <c r="F16" s="52">
        <v>-0.03089806</v>
      </c>
      <c r="G16" s="52">
        <v>0.01329374</v>
      </c>
    </row>
    <row r="17" spans="1:7" ht="12.75">
      <c r="A17" t="s">
        <v>25</v>
      </c>
      <c r="B17" s="52">
        <v>-0.0171883</v>
      </c>
      <c r="C17" s="52">
        <v>-0.01301672</v>
      </c>
      <c r="D17" s="52">
        <v>-0.02165234</v>
      </c>
      <c r="E17" s="52">
        <v>-0.02396893</v>
      </c>
      <c r="F17" s="52">
        <v>-0.03339184</v>
      </c>
      <c r="G17" s="52">
        <v>-0.02101595</v>
      </c>
    </row>
    <row r="18" spans="1:7" ht="12.75">
      <c r="A18" t="s">
        <v>26</v>
      </c>
      <c r="B18" s="52">
        <v>-0.00164842</v>
      </c>
      <c r="C18" s="52">
        <v>0.02933654</v>
      </c>
      <c r="D18" s="52">
        <v>0.0040988</v>
      </c>
      <c r="E18" s="52">
        <v>-0.0004027994</v>
      </c>
      <c r="F18" s="52">
        <v>-0.03217242</v>
      </c>
      <c r="G18" s="52">
        <v>0.003479613</v>
      </c>
    </row>
    <row r="19" spans="1:7" ht="12.75">
      <c r="A19" t="s">
        <v>27</v>
      </c>
      <c r="B19" s="52">
        <v>-0.2110614</v>
      </c>
      <c r="C19" s="52">
        <v>-0.188893</v>
      </c>
      <c r="D19" s="52">
        <v>-0.1883074</v>
      </c>
      <c r="E19" s="52">
        <v>-0.1776179</v>
      </c>
      <c r="F19" s="52">
        <v>-0.1421435</v>
      </c>
      <c r="G19" s="52">
        <v>-0.183147</v>
      </c>
    </row>
    <row r="20" spans="1:7" ht="12.75">
      <c r="A20" t="s">
        <v>28</v>
      </c>
      <c r="B20" s="52">
        <v>0.00193345</v>
      </c>
      <c r="C20" s="52">
        <v>-0.0001991199</v>
      </c>
      <c r="D20" s="52">
        <v>0.002410056</v>
      </c>
      <c r="E20" s="52">
        <v>0.004475681</v>
      </c>
      <c r="F20" s="52">
        <v>0.0006207369</v>
      </c>
      <c r="G20" s="52">
        <v>0.00197384</v>
      </c>
    </row>
    <row r="21" spans="1:7" ht="12.75">
      <c r="A21" t="s">
        <v>29</v>
      </c>
      <c r="B21" s="52">
        <v>6.95908</v>
      </c>
      <c r="C21" s="52">
        <v>103.7462</v>
      </c>
      <c r="D21" s="52">
        <v>-25.3545</v>
      </c>
      <c r="E21" s="52">
        <v>-18.66607</v>
      </c>
      <c r="F21" s="52">
        <v>-116.9734</v>
      </c>
      <c r="G21" s="52">
        <v>0.01205254</v>
      </c>
    </row>
    <row r="22" spans="1:7" ht="12.75">
      <c r="A22" t="s">
        <v>30</v>
      </c>
      <c r="B22" s="52">
        <v>20.19052</v>
      </c>
      <c r="C22" s="52">
        <v>15.39911</v>
      </c>
      <c r="D22" s="52">
        <v>19.24059</v>
      </c>
      <c r="E22" s="52">
        <v>-10.44507</v>
      </c>
      <c r="F22" s="52">
        <v>-65.9851</v>
      </c>
      <c r="G22" s="52">
        <v>0</v>
      </c>
    </row>
    <row r="23" spans="1:7" ht="12.75">
      <c r="A23" t="s">
        <v>31</v>
      </c>
      <c r="B23" s="52">
        <v>-3.048065</v>
      </c>
      <c r="C23" s="52">
        <v>0.4639034</v>
      </c>
      <c r="D23" s="52">
        <v>-4.012434</v>
      </c>
      <c r="E23" s="52">
        <v>-4.382714</v>
      </c>
      <c r="F23" s="52">
        <v>4.855226</v>
      </c>
      <c r="G23" s="52">
        <v>-1.71668</v>
      </c>
    </row>
    <row r="24" spans="1:7" ht="12.75">
      <c r="A24" t="s">
        <v>32</v>
      </c>
      <c r="B24" s="52">
        <v>2.001676</v>
      </c>
      <c r="C24" s="52">
        <v>4.666788</v>
      </c>
      <c r="D24" s="52">
        <v>2.672214</v>
      </c>
      <c r="E24" s="52">
        <v>1.843139</v>
      </c>
      <c r="F24" s="52">
        <v>0.8930246</v>
      </c>
      <c r="G24" s="52">
        <v>2.620211</v>
      </c>
    </row>
    <row r="25" spans="1:7" ht="12.75">
      <c r="A25" t="s">
        <v>33</v>
      </c>
      <c r="B25" s="52">
        <v>-0.5539796</v>
      </c>
      <c r="C25" s="52">
        <v>0.5298304</v>
      </c>
      <c r="D25" s="52">
        <v>-1.43729</v>
      </c>
      <c r="E25" s="52">
        <v>-2.026394</v>
      </c>
      <c r="F25" s="52">
        <v>-2.410465</v>
      </c>
      <c r="G25" s="52">
        <v>-1.104014</v>
      </c>
    </row>
    <row r="26" spans="1:7" ht="12.75">
      <c r="A26" t="s">
        <v>34</v>
      </c>
      <c r="B26" s="52">
        <v>0.05543878</v>
      </c>
      <c r="C26" s="52">
        <v>0.2684714</v>
      </c>
      <c r="D26" s="52">
        <v>-0.3800669</v>
      </c>
      <c r="E26" s="52">
        <v>-0.0008955242</v>
      </c>
      <c r="F26" s="52">
        <v>1.247952</v>
      </c>
      <c r="G26" s="52">
        <v>0.1451466</v>
      </c>
    </row>
    <row r="27" spans="1:7" ht="12.75">
      <c r="A27" t="s">
        <v>35</v>
      </c>
      <c r="B27" s="52">
        <v>0.4441681</v>
      </c>
      <c r="C27" s="52">
        <v>0.411645</v>
      </c>
      <c r="D27" s="52">
        <v>0.1038865</v>
      </c>
      <c r="E27" s="52">
        <v>0.3336966</v>
      </c>
      <c r="F27" s="52">
        <v>0.3534796</v>
      </c>
      <c r="G27" s="52">
        <v>0.3160083</v>
      </c>
    </row>
    <row r="28" spans="1:7" ht="12.75">
      <c r="A28" t="s">
        <v>36</v>
      </c>
      <c r="B28" s="52">
        <v>0.1108038</v>
      </c>
      <c r="C28" s="52">
        <v>0.5886649</v>
      </c>
      <c r="D28" s="52">
        <v>0.4872035</v>
      </c>
      <c r="E28" s="52">
        <v>0.507346</v>
      </c>
      <c r="F28" s="52">
        <v>0.3415612</v>
      </c>
      <c r="G28" s="52">
        <v>0.442038</v>
      </c>
    </row>
    <row r="29" spans="1:7" ht="12.75">
      <c r="A29" t="s">
        <v>37</v>
      </c>
      <c r="B29" s="52">
        <v>0.06538856</v>
      </c>
      <c r="C29" s="52">
        <v>-0.0179799</v>
      </c>
      <c r="D29" s="52">
        <v>0.02252002</v>
      </c>
      <c r="E29" s="52">
        <v>-0.03677019</v>
      </c>
      <c r="F29" s="52">
        <v>-0.1537806</v>
      </c>
      <c r="G29" s="52">
        <v>-0.01837676</v>
      </c>
    </row>
    <row r="30" spans="1:7" ht="12.75">
      <c r="A30" t="s">
        <v>38</v>
      </c>
      <c r="B30" s="52">
        <v>0.0924537</v>
      </c>
      <c r="C30" s="52">
        <v>-0.01667193</v>
      </c>
      <c r="D30" s="52">
        <v>-0.05282</v>
      </c>
      <c r="E30" s="52">
        <v>-0.02659623</v>
      </c>
      <c r="F30" s="52">
        <v>0.1861152</v>
      </c>
      <c r="G30" s="52">
        <v>0.01495336</v>
      </c>
    </row>
    <row r="31" spans="1:7" ht="12.75">
      <c r="A31" t="s">
        <v>39</v>
      </c>
      <c r="B31" s="52">
        <v>0.06165545</v>
      </c>
      <c r="C31" s="52">
        <v>-0.000217783</v>
      </c>
      <c r="D31" s="52">
        <v>0.04631317</v>
      </c>
      <c r="E31" s="52">
        <v>0.07326949</v>
      </c>
      <c r="F31" s="52">
        <v>0.0234292</v>
      </c>
      <c r="G31" s="52">
        <v>0.04084533</v>
      </c>
    </row>
    <row r="32" spans="1:7" ht="12.75">
      <c r="A32" t="s">
        <v>40</v>
      </c>
      <c r="B32" s="52">
        <v>0.04435582</v>
      </c>
      <c r="C32" s="52">
        <v>0.06769299</v>
      </c>
      <c r="D32" s="52">
        <v>0.06304332</v>
      </c>
      <c r="E32" s="52">
        <v>0.09791105</v>
      </c>
      <c r="F32" s="52">
        <v>0.05910191</v>
      </c>
      <c r="G32" s="52">
        <v>0.06928936</v>
      </c>
    </row>
    <row r="33" spans="1:7" ht="12.75">
      <c r="A33" t="s">
        <v>41</v>
      </c>
      <c r="B33" s="52">
        <v>0.09591681</v>
      </c>
      <c r="C33" s="52">
        <v>0.05482293</v>
      </c>
      <c r="D33" s="52">
        <v>0.09272597</v>
      </c>
      <c r="E33" s="52">
        <v>0.09998593</v>
      </c>
      <c r="F33" s="52">
        <v>0.07043073</v>
      </c>
      <c r="G33" s="52">
        <v>0.08288916</v>
      </c>
    </row>
    <row r="34" spans="1:7" ht="12.75">
      <c r="A34" t="s">
        <v>42</v>
      </c>
      <c r="B34" s="52">
        <v>-0.002082323</v>
      </c>
      <c r="C34" s="52">
        <v>-0.002310413</v>
      </c>
      <c r="D34" s="52">
        <v>-0.005383161</v>
      </c>
      <c r="E34" s="52">
        <v>-0.005061356</v>
      </c>
      <c r="F34" s="52">
        <v>-0.02394957</v>
      </c>
      <c r="G34" s="52">
        <v>-0.006509964</v>
      </c>
    </row>
    <row r="35" spans="1:7" ht="12.75">
      <c r="A35" t="s">
        <v>43</v>
      </c>
      <c r="B35" s="52">
        <v>-0.000423429</v>
      </c>
      <c r="C35" s="52">
        <v>-0.004500612</v>
      </c>
      <c r="D35" s="52">
        <v>0.0007879228</v>
      </c>
      <c r="E35" s="52">
        <v>-0.0001446724</v>
      </c>
      <c r="F35" s="52">
        <v>-0.0001681873</v>
      </c>
      <c r="G35" s="52">
        <v>-0.001012642</v>
      </c>
    </row>
    <row r="36" spans="1:6" ht="12.75">
      <c r="A36" t="s">
        <v>44</v>
      </c>
      <c r="B36" s="52">
        <v>23.55652</v>
      </c>
      <c r="C36" s="52">
        <v>23.55042</v>
      </c>
      <c r="D36" s="52">
        <v>23.55652</v>
      </c>
      <c r="E36" s="52">
        <v>23.55042</v>
      </c>
      <c r="F36" s="52">
        <v>23.55652</v>
      </c>
    </row>
    <row r="37" spans="1:6" ht="12.75">
      <c r="A37" t="s">
        <v>45</v>
      </c>
      <c r="B37" s="52">
        <v>0.3707886</v>
      </c>
      <c r="C37" s="52">
        <v>0.4425049</v>
      </c>
      <c r="D37" s="52">
        <v>0.4786174</v>
      </c>
      <c r="E37" s="52">
        <v>0.4938762</v>
      </c>
      <c r="F37" s="52">
        <v>0.5091349</v>
      </c>
    </row>
    <row r="38" spans="1:7" ht="12.75">
      <c r="A38" t="s">
        <v>55</v>
      </c>
      <c r="B38" s="52">
        <v>-0.0001457797</v>
      </c>
      <c r="C38" s="52">
        <v>0.0002309311</v>
      </c>
      <c r="D38" s="52">
        <v>0</v>
      </c>
      <c r="E38" s="52">
        <v>-9.961521E-05</v>
      </c>
      <c r="F38" s="52">
        <v>-8.023006E-05</v>
      </c>
      <c r="G38" s="52">
        <v>0.0001982645</v>
      </c>
    </row>
    <row r="39" spans="1:7" ht="12.75">
      <c r="A39" t="s">
        <v>56</v>
      </c>
      <c r="B39" s="52">
        <v>-1.15361E-05</v>
      </c>
      <c r="C39" s="52">
        <v>-0.0001767242</v>
      </c>
      <c r="D39" s="52">
        <v>4.31016E-05</v>
      </c>
      <c r="E39" s="52">
        <v>3.162827E-05</v>
      </c>
      <c r="F39" s="52">
        <v>0.0001983254</v>
      </c>
      <c r="G39" s="52">
        <v>0.0007829829</v>
      </c>
    </row>
    <row r="40" spans="2:7" ht="12.75">
      <c r="B40" t="s">
        <v>46</v>
      </c>
      <c r="C40">
        <v>-0.003752</v>
      </c>
      <c r="D40" t="s">
        <v>47</v>
      </c>
      <c r="E40">
        <v>3.117495</v>
      </c>
      <c r="F40" t="s">
        <v>48</v>
      </c>
      <c r="G40">
        <v>55.009242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12.509</v>
      </c>
      <c r="C44">
        <v>12.509</v>
      </c>
      <c r="D44">
        <v>12.509</v>
      </c>
      <c r="E44">
        <v>12.509</v>
      </c>
      <c r="F44">
        <v>12.509</v>
      </c>
      <c r="J44">
        <v>12.509</v>
      </c>
    </row>
    <row r="50" spans="1:7" ht="12.75">
      <c r="A50" t="s">
        <v>58</v>
      </c>
      <c r="B50">
        <f>-0.017/(B7*B7+B22*B22)*(B21*B22+B6*B7)</f>
        <v>-0.00014577967698426621</v>
      </c>
      <c r="C50">
        <f>-0.017/(C7*C7+C22*C22)*(C21*C22+C6*C7)</f>
        <v>0.00023093109053232678</v>
      </c>
      <c r="D50">
        <f>-0.017/(D7*D7+D22*D22)*(D21*D22+D6*D7)</f>
        <v>5.441743671211911E-07</v>
      </c>
      <c r="E50">
        <f>-0.017/(E7*E7+E22*E22)*(E21*E22+E6*E7)</f>
        <v>-9.961521094963732E-05</v>
      </c>
      <c r="F50">
        <f>-0.017/(F7*F7+F22*F22)*(F21*F22+F6*F7)</f>
        <v>-8.023006401057627E-05</v>
      </c>
      <c r="G50">
        <f>(B50*B$4+C50*C$4+D50*D$4+E50*E$4+F50*F$4)/SUM(B$4:F$4)</f>
        <v>-2.399767433173904E-07</v>
      </c>
    </row>
    <row r="51" spans="1:7" ht="12.75">
      <c r="A51" t="s">
        <v>59</v>
      </c>
      <c r="B51">
        <f>-0.017/(B7*B7+B22*B22)*(B21*B7-B6*B22)</f>
        <v>-1.1536099251625564E-05</v>
      </c>
      <c r="C51">
        <f>-0.017/(C7*C7+C22*C22)*(C21*C7-C6*C22)</f>
        <v>-0.00017672415332655275</v>
      </c>
      <c r="D51">
        <f>-0.017/(D7*D7+D22*D22)*(D21*D7-D6*D22)</f>
        <v>4.310160297641138E-05</v>
      </c>
      <c r="E51">
        <f>-0.017/(E7*E7+E22*E22)*(E21*E7-E6*E22)</f>
        <v>3.162827021485663E-05</v>
      </c>
      <c r="F51">
        <f>-0.017/(F7*F7+F22*F22)*(F21*F7-F6*F22)</f>
        <v>0.00019832538112032558</v>
      </c>
      <c r="G51">
        <f>(B51*B$4+C51*C$4+D51*D$4+E51*E$4+F51*F$4)/SUM(B$4:F$4)</f>
        <v>-1.4976012052836515E-07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9999.948492645091</v>
      </c>
      <c r="C62">
        <f>C7+(2/0.017)*(C8*C50-C23*C51)</f>
        <v>10000.036648940282</v>
      </c>
      <c r="D62">
        <f>D7+(2/0.017)*(D8*D50-D23*D51)</f>
        <v>10000.02039407535</v>
      </c>
      <c r="E62">
        <f>E7+(2/0.017)*(E8*E50-E23*E51)</f>
        <v>9999.99112556313</v>
      </c>
      <c r="F62">
        <f>F7+(2/0.017)*(F8*F50-F23*F51)</f>
        <v>9999.90050373645</v>
      </c>
    </row>
    <row r="63" spans="1:6" ht="12.75">
      <c r="A63" t="s">
        <v>67</v>
      </c>
      <c r="B63">
        <f>B8+(3/0.017)*(B9*B50-B24*B51)</f>
        <v>2.7848158895920494</v>
      </c>
      <c r="C63">
        <f>C8+(3/0.017)*(C9*C50-C24*C51)</f>
        <v>1.1189133690623145</v>
      </c>
      <c r="D63">
        <f>D8+(3/0.017)*(D9*D50-D24*D51)</f>
        <v>0.7281058479175119</v>
      </c>
      <c r="E63">
        <f>E8+(3/0.017)*(E9*E50-E24*E51)</f>
        <v>2.1307334440217507</v>
      </c>
      <c r="F63">
        <f>F8+(3/0.017)*(F9*F50-F24*F51)</f>
        <v>-1.4770868121970655</v>
      </c>
    </row>
    <row r="64" spans="1:6" ht="12.75">
      <c r="A64" t="s">
        <v>68</v>
      </c>
      <c r="B64">
        <f>B9+(4/0.017)*(B10*B50-B25*B51)</f>
        <v>-0.7443824284322178</v>
      </c>
      <c r="C64">
        <f>C9+(4/0.017)*(C10*C50-C25*C51)</f>
        <v>-0.4424627698559257</v>
      </c>
      <c r="D64">
        <f>D9+(4/0.017)*(D10*D50-D25*D51)</f>
        <v>-0.48682380604196923</v>
      </c>
      <c r="E64">
        <f>E9+(4/0.017)*(E10*E50-E25*E51)</f>
        <v>0.4618968564122553</v>
      </c>
      <c r="F64">
        <f>F9+(4/0.017)*(F10*F50-F25*F51)</f>
        <v>-0.957746001300064</v>
      </c>
    </row>
    <row r="65" spans="1:6" ht="12.75">
      <c r="A65" t="s">
        <v>69</v>
      </c>
      <c r="B65">
        <f>B10+(5/0.017)*(B11*B50-B26*B51)</f>
        <v>0.3495746968928379</v>
      </c>
      <c r="C65">
        <f>C10+(5/0.017)*(C11*C50-C26*C51)</f>
        <v>0.8901427758120739</v>
      </c>
      <c r="D65">
        <f>D10+(5/0.017)*(D11*D50-D26*D51)</f>
        <v>0.08821067009001947</v>
      </c>
      <c r="E65">
        <f>E10+(5/0.017)*(E11*E50-E26*E51)</f>
        <v>-0.2831631334065993</v>
      </c>
      <c r="F65">
        <f>F10+(5/0.017)*(F11*F50-F26*F51)</f>
        <v>0.48572703171233333</v>
      </c>
    </row>
    <row r="66" spans="1:6" ht="12.75">
      <c r="A66" t="s">
        <v>70</v>
      </c>
      <c r="B66">
        <f>B11+(6/0.017)*(B12*B50-B27*B51)</f>
        <v>2.7823374797617175</v>
      </c>
      <c r="C66">
        <f>C11+(6/0.017)*(C12*C50-C27*C51)</f>
        <v>2.0221406579161014</v>
      </c>
      <c r="D66">
        <f>D11+(6/0.017)*(D12*D50-D27*D51)</f>
        <v>1.8208713144581206</v>
      </c>
      <c r="E66">
        <f>E11+(6/0.017)*(E12*E50-E27*E51)</f>
        <v>1.082559642036637</v>
      </c>
      <c r="F66">
        <f>F11+(6/0.017)*(F12*F50-F27*F51)</f>
        <v>13.056503395002697</v>
      </c>
    </row>
    <row r="67" spans="1:6" ht="12.75">
      <c r="A67" t="s">
        <v>71</v>
      </c>
      <c r="B67">
        <f>B12+(7/0.017)*(B13*B50-B28*B51)</f>
        <v>-0.11535487948133859</v>
      </c>
      <c r="C67">
        <f>C12+(7/0.017)*(C13*C50-C28*C51)</f>
        <v>0.4244403667416851</v>
      </c>
      <c r="D67">
        <f>D12+(7/0.017)*(D13*D50-D28*D51)</f>
        <v>0.04689180082391752</v>
      </c>
      <c r="E67">
        <f>E12+(7/0.017)*(E13*E50-E28*E51)</f>
        <v>0.11730461013866565</v>
      </c>
      <c r="F67">
        <f>F12+(7/0.017)*(F13*F50-F28*F51)</f>
        <v>-0.016970404107302335</v>
      </c>
    </row>
    <row r="68" spans="1:6" ht="12.75">
      <c r="A68" t="s">
        <v>72</v>
      </c>
      <c r="B68">
        <f>B13+(8/0.017)*(B14*B50-B29*B51)</f>
        <v>-0.23956343317097548</v>
      </c>
      <c r="C68">
        <f>C13+(8/0.017)*(C14*C50-C29*C51)</f>
        <v>-0.11137075736696277</v>
      </c>
      <c r="D68">
        <f>D13+(8/0.017)*(D14*D50-D29*D51)</f>
        <v>-0.07965172175666996</v>
      </c>
      <c r="E68">
        <f>E13+(8/0.017)*(E14*E50-E29*E51)</f>
        <v>0.21485069088798953</v>
      </c>
      <c r="F68">
        <f>F13+(8/0.017)*(F14*F50-F29*F51)</f>
        <v>0.017990142686009212</v>
      </c>
    </row>
    <row r="69" spans="1:6" ht="12.75">
      <c r="A69" t="s">
        <v>73</v>
      </c>
      <c r="B69">
        <f>B14+(9/0.017)*(B15*B50-B30*B51)</f>
        <v>-0.0005582716265040075</v>
      </c>
      <c r="C69">
        <f>C14+(9/0.017)*(C15*C50-C30*C51)</f>
        <v>-0.0312889517544989</v>
      </c>
      <c r="D69">
        <f>D14+(9/0.017)*(D15*D50-D30*D51)</f>
        <v>-0.11960112886441017</v>
      </c>
      <c r="E69">
        <f>E14+(9/0.017)*(E15*E50-E30*E51)</f>
        <v>-0.11247700197062561</v>
      </c>
      <c r="F69">
        <f>F14+(9/0.017)*(F15*F50-F30*F51)</f>
        <v>0.035057651506961995</v>
      </c>
    </row>
    <row r="70" spans="1:6" ht="12.75">
      <c r="A70" t="s">
        <v>74</v>
      </c>
      <c r="B70">
        <f>B15+(10/0.017)*(B16*B50-B31*B51)</f>
        <v>-0.3964947203433414</v>
      </c>
      <c r="C70">
        <f>C15+(10/0.017)*(C16*C50-C31*C51)</f>
        <v>-0.13860678361292264</v>
      </c>
      <c r="D70">
        <f>D15+(10/0.017)*(D16*D50-D31*D51)</f>
        <v>-0.14452726315459488</v>
      </c>
      <c r="E70">
        <f>E15+(10/0.017)*(E16*E50-E31*E51)</f>
        <v>-0.17717334545982202</v>
      </c>
      <c r="F70">
        <f>F15+(10/0.017)*(F16*F50-F31*F51)</f>
        <v>-0.39941228922808336</v>
      </c>
    </row>
    <row r="71" spans="1:6" ht="12.75">
      <c r="A71" t="s">
        <v>75</v>
      </c>
      <c r="B71">
        <f>B16+(11/0.017)*(B17*B50-B32*B51)</f>
        <v>-0.01826603602341324</v>
      </c>
      <c r="C71">
        <f>C16+(11/0.017)*(C17*C50-C32*C51)</f>
        <v>0.04660020947003102</v>
      </c>
      <c r="D71">
        <f>D16+(11/0.017)*(D17*D50-D32*D51)</f>
        <v>0.029647793601701087</v>
      </c>
      <c r="E71">
        <f>E16+(11/0.017)*(E17*E50-E32*E51)</f>
        <v>0.011812698917025544</v>
      </c>
      <c r="F71">
        <f>F16+(11/0.017)*(F17*F50-F32*F51)</f>
        <v>-0.03674901135386123</v>
      </c>
    </row>
    <row r="72" spans="1:6" ht="12.75">
      <c r="A72" t="s">
        <v>76</v>
      </c>
      <c r="B72">
        <f>B17+(12/0.017)*(B18*B50-B33*B51)</f>
        <v>-0.016237609193980908</v>
      </c>
      <c r="C72">
        <f>C17+(12/0.017)*(C18*C50-C33*C51)</f>
        <v>-0.001395598779922758</v>
      </c>
      <c r="D72">
        <f>D17+(12/0.017)*(D18*D50-D33*D51)</f>
        <v>-0.024471921752456476</v>
      </c>
      <c r="E72">
        <f>E17+(12/0.017)*(E18*E50-E33*E51)</f>
        <v>-0.02617287616319225</v>
      </c>
      <c r="F72">
        <f>F17+(12/0.017)*(F18*F50-F33*F51)</f>
        <v>-0.041429726626252425</v>
      </c>
    </row>
    <row r="73" spans="1:6" ht="12.75">
      <c r="A73" t="s">
        <v>77</v>
      </c>
      <c r="B73">
        <f>B18+(13/0.017)*(B19*B50-B34*B51)</f>
        <v>0.021862034753152106</v>
      </c>
      <c r="C73">
        <f>C18+(13/0.017)*(C19*C50-C34*C51)</f>
        <v>-0.004333132908668942</v>
      </c>
      <c r="D73">
        <f>D18+(13/0.017)*(D19*D50-D34*D51)</f>
        <v>0.004197868264911249</v>
      </c>
      <c r="E73">
        <f>E18+(13/0.017)*(E19*E50-E34*E51)</f>
        <v>0.013249897344587718</v>
      </c>
      <c r="F73">
        <f>F18+(13/0.017)*(F19*F50-F34*F51)</f>
        <v>-0.019819369051713623</v>
      </c>
    </row>
    <row r="74" spans="1:6" ht="12.75">
      <c r="A74" t="s">
        <v>78</v>
      </c>
      <c r="B74">
        <f>B19+(14/0.017)*(B20*B50-B35*B51)</f>
        <v>-0.21129754082918198</v>
      </c>
      <c r="C74">
        <f>C19+(14/0.017)*(C20*C50-C35*C51)</f>
        <v>-0.1895858763230159</v>
      </c>
      <c r="D74">
        <f>D19+(14/0.017)*(D20*D50-D35*D51)</f>
        <v>-0.18833428761353202</v>
      </c>
      <c r="E74">
        <f>E19+(14/0.017)*(E20*E50-E35*E51)</f>
        <v>-0.17798129896286932</v>
      </c>
      <c r="F74">
        <f>F19+(14/0.017)*(F20*F50-F35*F51)</f>
        <v>-0.1421570437242283</v>
      </c>
    </row>
    <row r="75" spans="1:6" ht="12.75">
      <c r="A75" t="s">
        <v>79</v>
      </c>
      <c r="B75" s="52">
        <f>B20</f>
        <v>0.00193345</v>
      </c>
      <c r="C75" s="52">
        <f>C20</f>
        <v>-0.0001991199</v>
      </c>
      <c r="D75" s="52">
        <f>D20</f>
        <v>0.002410056</v>
      </c>
      <c r="E75" s="52">
        <f>E20</f>
        <v>0.004475681</v>
      </c>
      <c r="F75" s="52">
        <f>F20</f>
        <v>0.0006207369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20.239047379875505</v>
      </c>
      <c r="C82">
        <f>C22+(2/0.017)*(C8*C51+C23*C50)</f>
        <v>15.39104828648105</v>
      </c>
      <c r="D82">
        <f>D22+(2/0.017)*(D8*D51+D23*D50)</f>
        <v>19.24412849339907</v>
      </c>
      <c r="E82">
        <f>E22+(2/0.017)*(E8*E51+E23*E50)</f>
        <v>-10.385711538695523</v>
      </c>
      <c r="F82">
        <f>F22+(2/0.017)*(F8*F51+F23*F50)</f>
        <v>-66.06501052802511</v>
      </c>
    </row>
    <row r="83" spans="1:6" ht="12.75">
      <c r="A83" t="s">
        <v>82</v>
      </c>
      <c r="B83">
        <f>B23+(3/0.017)*(B9*B51+B24*B50)</f>
        <v>-3.098080130332329</v>
      </c>
      <c r="C83">
        <f>C23+(3/0.017)*(C9*C51+C24*C50)</f>
        <v>0.6698315523142431</v>
      </c>
      <c r="D83">
        <f>D23+(3/0.017)*(D9*D51+D24*D50)</f>
        <v>-4.015991198623663</v>
      </c>
      <c r="E83">
        <f>E23+(3/0.017)*(E9*E51+E24*E50)</f>
        <v>-4.412653801391365</v>
      </c>
      <c r="F83">
        <f>F23+(3/0.017)*(F9*F51+F24*F50)</f>
        <v>4.805698751415923</v>
      </c>
    </row>
    <row r="84" spans="1:6" ht="12.75">
      <c r="A84" t="s">
        <v>83</v>
      </c>
      <c r="B84">
        <f>B24+(4/0.017)*(B10*B51+B25*B50)</f>
        <v>2.019406918910155</v>
      </c>
      <c r="C84">
        <f>C24+(4/0.017)*(C10*C51+C25*C50)</f>
        <v>4.664691847410855</v>
      </c>
      <c r="D84">
        <f>D24+(4/0.017)*(D10*D51+D25*D50)</f>
        <v>2.672872740146509</v>
      </c>
      <c r="E84">
        <f>E24+(4/0.017)*(E10*E51+E25*E50)</f>
        <v>1.888765912616856</v>
      </c>
      <c r="F84">
        <f>F24+(4/0.017)*(F10*F51+F25*F50)</f>
        <v>0.9789966231819555</v>
      </c>
    </row>
    <row r="85" spans="1:6" ht="12.75">
      <c r="A85" t="s">
        <v>84</v>
      </c>
      <c r="B85">
        <f>B25+(5/0.017)*(B11*B51+B26*B50)</f>
        <v>-0.5657680996267196</v>
      </c>
      <c r="C85">
        <f>C25+(5/0.017)*(C11*C51+C26*C50)</f>
        <v>0.4459539537533847</v>
      </c>
      <c r="D85">
        <f>D25+(5/0.017)*(D11*D51+D26*D50)</f>
        <v>-1.4142478512455403</v>
      </c>
      <c r="E85">
        <f>E25+(5/0.017)*(E11*E51+E26*E50)</f>
        <v>-2.016219348177403</v>
      </c>
      <c r="F85">
        <f>F25+(5/0.017)*(F11*F51+F26*F50)</f>
        <v>-1.6768526165275648</v>
      </c>
    </row>
    <row r="86" spans="1:6" ht="12.75">
      <c r="A86" t="s">
        <v>85</v>
      </c>
      <c r="B86">
        <f>B26+(6/0.017)*(B12*B51+B27*B50)</f>
        <v>0.03311658747883395</v>
      </c>
      <c r="C86">
        <f>C26+(6/0.017)*(C12*C51+C27*C50)</f>
        <v>0.2775768224233628</v>
      </c>
      <c r="D86">
        <f>D26+(6/0.017)*(D12*D51+D27*D50)</f>
        <v>-0.37920180675594856</v>
      </c>
      <c r="E86">
        <f>E26+(6/0.017)*(E12*E51+E27*E50)</f>
        <v>-0.011149009781288442</v>
      </c>
      <c r="F86">
        <f>F26+(6/0.017)*(F12*F51+F27*F50)</f>
        <v>1.2387189542918389</v>
      </c>
    </row>
    <row r="87" spans="1:6" ht="12.75">
      <c r="A87" t="s">
        <v>86</v>
      </c>
      <c r="B87">
        <f>B27+(7/0.017)*(B13*B51+B28*B50)</f>
        <v>0.43866693086969194</v>
      </c>
      <c r="C87">
        <f>C27+(7/0.017)*(C13*C51+C28*C50)</f>
        <v>0.47552046558670624</v>
      </c>
      <c r="D87">
        <f>D27+(7/0.017)*(D13*D51+D28*D50)</f>
        <v>0.10259068779255914</v>
      </c>
      <c r="E87">
        <f>E27+(7/0.017)*(E13*E51+E28*E50)</f>
        <v>0.31560265037147334</v>
      </c>
      <c r="F87">
        <f>F27+(7/0.017)*(F13*F51+F28*F50)</f>
        <v>0.3426090968199112</v>
      </c>
    </row>
    <row r="88" spans="1:6" ht="12.75">
      <c r="A88" t="s">
        <v>87</v>
      </c>
      <c r="B88">
        <f>B28+(8/0.017)*(B14*B51+B29*B50)</f>
        <v>0.10649112096522184</v>
      </c>
      <c r="C88">
        <f>C28+(8/0.017)*(C14*C51+C29*C50)</f>
        <v>0.5877179563428946</v>
      </c>
      <c r="D88">
        <f>D28+(8/0.017)*(D14*D51+D29*D50)</f>
        <v>0.48475977549365856</v>
      </c>
      <c r="E88">
        <f>E28+(8/0.017)*(E14*E51+E29*E50)</f>
        <v>0.5072515439677591</v>
      </c>
      <c r="F88">
        <f>F28+(8/0.017)*(F14*F51+F29*F50)</f>
        <v>0.35088465977744476</v>
      </c>
    </row>
    <row r="89" spans="1:6" ht="12.75">
      <c r="A89" t="s">
        <v>88</v>
      </c>
      <c r="B89">
        <f>B29+(9/0.017)*(B15*B51+B30*B50)</f>
        <v>0.06068789159675137</v>
      </c>
      <c r="C89">
        <f>C29+(9/0.017)*(C15*C51+C30*C50)</f>
        <v>-0.006533661489141468</v>
      </c>
      <c r="D89">
        <f>D29+(9/0.017)*(D15*D51+D30*D50)</f>
        <v>0.01923347268413823</v>
      </c>
      <c r="E89">
        <f>E29+(9/0.017)*(E15*E51+E30*E50)</f>
        <v>-0.038299363885288984</v>
      </c>
      <c r="F89">
        <f>F29+(9/0.017)*(F15*F51+F30*F50)</f>
        <v>-0.2034885245316285</v>
      </c>
    </row>
    <row r="90" spans="1:6" ht="12.75">
      <c r="A90" t="s">
        <v>89</v>
      </c>
      <c r="B90">
        <f>B30+(10/0.017)*(B16*B51+B31*B50)</f>
        <v>0.08730377687724496</v>
      </c>
      <c r="C90">
        <f>C30+(10/0.017)*(C16*C51+C31*C50)</f>
        <v>-0.020943360478153643</v>
      </c>
      <c r="D90">
        <f>D30+(10/0.017)*(D16*D51+D31*D50)</f>
        <v>-0.0520087169939329</v>
      </c>
      <c r="E90">
        <f>E30+(10/0.017)*(E16*E51+E31*E50)</f>
        <v>-0.030661305736479603</v>
      </c>
      <c r="F90">
        <f>F30+(10/0.017)*(F16*F51+F31*F50)</f>
        <v>0.1814048495640616</v>
      </c>
    </row>
    <row r="91" spans="1:6" ht="12.75">
      <c r="A91" t="s">
        <v>90</v>
      </c>
      <c r="B91">
        <f>B31+(11/0.017)*(B17*B51+B32*B50)</f>
        <v>0.057599755708867</v>
      </c>
      <c r="C91">
        <f>C31+(11/0.017)*(C17*C51+C32*C50)</f>
        <v>0.011385783650294686</v>
      </c>
      <c r="D91">
        <f>D31+(11/0.017)*(D17*D51+D32*D50)</f>
        <v>0.04573150035072303</v>
      </c>
      <c r="E91">
        <f>E31+(11/0.017)*(E17*E51+E32*E50)</f>
        <v>0.06646791455039024</v>
      </c>
      <c r="F91">
        <f>F31+(11/0.017)*(F17*F51+F32*F50)</f>
        <v>0.016075894495040075</v>
      </c>
    </row>
    <row r="92" spans="1:6" ht="12.75">
      <c r="A92" t="s">
        <v>91</v>
      </c>
      <c r="B92">
        <f>B32+(12/0.017)*(B18*B51+B33*B50)</f>
        <v>0.034499086887694444</v>
      </c>
      <c r="C92">
        <f>C32+(12/0.017)*(C18*C51+C33*C50)</f>
        <v>0.07297005622450367</v>
      </c>
      <c r="D92">
        <f>D32+(12/0.017)*(D18*D51+D33*D50)</f>
        <v>0.06320364278563777</v>
      </c>
      <c r="E92">
        <f>E32+(12/0.017)*(E18*E51+E33*E50)</f>
        <v>0.09087138457138029</v>
      </c>
      <c r="F92">
        <f>F32+(12/0.017)*(F18*F51+F33*F50)</f>
        <v>0.05060924922286485</v>
      </c>
    </row>
    <row r="93" spans="1:6" ht="12.75">
      <c r="A93" t="s">
        <v>92</v>
      </c>
      <c r="B93">
        <f>B33+(13/0.017)*(B19*B51+B34*B50)</f>
        <v>0.09801086960163244</v>
      </c>
      <c r="C93">
        <f>C33+(13/0.017)*(C19*C51+C34*C50)</f>
        <v>0.07994230181813836</v>
      </c>
      <c r="D93">
        <f>D33+(13/0.017)*(D19*D51+D34*D50)</f>
        <v>0.08651710869310839</v>
      </c>
      <c r="E93">
        <f>E33+(13/0.017)*(E19*E51+E34*E50)</f>
        <v>0.0960755614366274</v>
      </c>
      <c r="F93">
        <f>F33+(13/0.017)*(F19*F51+F34*F50)</f>
        <v>0.05034252719982553</v>
      </c>
    </row>
    <row r="94" spans="1:6" ht="12.75">
      <c r="A94" t="s">
        <v>93</v>
      </c>
      <c r="B94">
        <f>B34+(14/0.017)*(B20*B51+B35*B50)</f>
        <v>-0.0020498571056195287</v>
      </c>
      <c r="C94">
        <f>C34+(14/0.017)*(C20*C51+C35*C50)</f>
        <v>-0.0031373534223993363</v>
      </c>
      <c r="D94">
        <f>D34+(14/0.017)*(D20*D51+D35*D50)</f>
        <v>-0.005297261904732042</v>
      </c>
      <c r="E94">
        <f>E34+(14/0.017)*(E20*E51+E35*E50)</f>
        <v>-0.004932910430828632</v>
      </c>
      <c r="F94">
        <f>F34+(14/0.017)*(F20*F51+F35*F50)</f>
        <v>-0.023837074597554235</v>
      </c>
    </row>
    <row r="95" spans="1:6" ht="12.75">
      <c r="A95" t="s">
        <v>94</v>
      </c>
      <c r="B95" s="52">
        <f>B35</f>
        <v>-0.000423429</v>
      </c>
      <c r="C95" s="52">
        <f>C35</f>
        <v>-0.004500612</v>
      </c>
      <c r="D95" s="52">
        <f>D35</f>
        <v>0.0007879228</v>
      </c>
      <c r="E95" s="52">
        <f>E35</f>
        <v>-0.0001446724</v>
      </c>
      <c r="F95" s="52">
        <f>F35</f>
        <v>-0.0001681873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2.784830233515969</v>
      </c>
      <c r="C103">
        <f>C63*10000/C62</f>
        <v>1.1189092683784188</v>
      </c>
      <c r="D103">
        <f>D63*10000/D62</f>
        <v>0.7281043630159876</v>
      </c>
      <c r="E103">
        <f>E63*10000/E62</f>
        <v>2.1307353349293723</v>
      </c>
      <c r="F103">
        <f>F63*10000/F62</f>
        <v>-1.4771015088051667</v>
      </c>
      <c r="G103">
        <f>AVERAGE(C103:E103)</f>
        <v>1.3259163221079262</v>
      </c>
      <c r="H103">
        <f>STDEV(C103:E103)</f>
        <v>0.7238662521923509</v>
      </c>
      <c r="I103">
        <f>(B103*B4+C103*C4+D103*D4+E103*E4+F103*F4)/SUM(B4:F4)</f>
        <v>1.1715429122310252</v>
      </c>
      <c r="K103">
        <f>(LN(H103)+LN(H123))/2-LN(K114*K115^3)</f>
        <v>-3.520546637927752</v>
      </c>
    </row>
    <row r="104" spans="1:11" ht="12.75">
      <c r="A104" t="s">
        <v>68</v>
      </c>
      <c r="B104">
        <f>B64*10000/B62</f>
        <v>-0.7443862625689593</v>
      </c>
      <c r="C104">
        <f>C64*10000/C62</f>
        <v>-0.4424611482827056</v>
      </c>
      <c r="D104">
        <f>D64*10000/D62</f>
        <v>-0.4868228132118557</v>
      </c>
      <c r="E104">
        <f>E64*10000/E62</f>
        <v>0.46189726632006833</v>
      </c>
      <c r="F104">
        <f>F64*10000/F62</f>
        <v>-0.9577555306097331</v>
      </c>
      <c r="G104">
        <f>AVERAGE(C104:E104)</f>
        <v>-0.15579556505816436</v>
      </c>
      <c r="H104">
        <f>STDEV(C104:E104)</f>
        <v>0.5353973428967171</v>
      </c>
      <c r="I104">
        <f>(B104*B4+C104*C4+D104*D4+E104*E4+F104*F4)/SUM(B4:F4)</f>
        <v>-0.347681531905135</v>
      </c>
      <c r="K104">
        <f>(LN(H104)+LN(H124))/2-LN(K114*K115^4)</f>
        <v>-3.420399491840078</v>
      </c>
    </row>
    <row r="105" spans="1:11" ht="12.75">
      <c r="A105" t="s">
        <v>69</v>
      </c>
      <c r="B105">
        <f>B65*10000/B62</f>
        <v>0.3495764974689102</v>
      </c>
      <c r="C105">
        <f>C65*10000/C62</f>
        <v>0.8901395135450864</v>
      </c>
      <c r="D105">
        <f>D65*10000/D62</f>
        <v>0.0882104901928811</v>
      </c>
      <c r="E105">
        <f>E65*10000/E62</f>
        <v>-0.28316338469815744</v>
      </c>
      <c r="F105">
        <f>F65*10000/F62</f>
        <v>0.48573186456289447</v>
      </c>
      <c r="G105">
        <f>AVERAGE(C105:E105)</f>
        <v>0.23172887301326997</v>
      </c>
      <c r="H105">
        <f>STDEV(C105:E105)</f>
        <v>0.5996733005662614</v>
      </c>
      <c r="I105">
        <f>(B105*B4+C105*C4+D105*D4+E105*E4+F105*F4)/SUM(B4:F4)</f>
        <v>0.2824654167987406</v>
      </c>
      <c r="K105">
        <f>(LN(H105)+LN(H125))/2-LN(K114*K115^5)</f>
        <v>-2.8267950087931433</v>
      </c>
    </row>
    <row r="106" spans="1:11" ht="12.75">
      <c r="A106" t="s">
        <v>70</v>
      </c>
      <c r="B106">
        <f>B66*10000/B62</f>
        <v>2.782351810919938</v>
      </c>
      <c r="C106">
        <f>C66*10000/C62</f>
        <v>2.0221332470120403</v>
      </c>
      <c r="D106">
        <f>D66*10000/D62</f>
        <v>1.8208676009670146</v>
      </c>
      <c r="E106">
        <f>E66*10000/E62</f>
        <v>1.0825606027482095</v>
      </c>
      <c r="F106">
        <f>F66*10000/F62</f>
        <v>13.056633303625523</v>
      </c>
      <c r="G106">
        <f>AVERAGE(C106:E106)</f>
        <v>1.6418538169090882</v>
      </c>
      <c r="H106">
        <f>STDEV(C106:E106)</f>
        <v>0.4947056090487404</v>
      </c>
      <c r="I106">
        <f>(B106*B4+C106*C4+D106*D4+E106*E4+F106*F4)/SUM(B4:F4)</f>
        <v>3.3108057645663234</v>
      </c>
      <c r="K106">
        <f>(LN(H106)+LN(H126))/2-LN(K114*K115^6)</f>
        <v>-3.012074470569276</v>
      </c>
    </row>
    <row r="107" spans="1:11" ht="12.75">
      <c r="A107" t="s">
        <v>71</v>
      </c>
      <c r="B107">
        <f>B67*10000/B62</f>
        <v>-0.11535547364687077</v>
      </c>
      <c r="C107">
        <f>C67*10000/C62</f>
        <v>0.42443881121842053</v>
      </c>
      <c r="D107">
        <f>D67*10000/D62</f>
        <v>0.04689170519262062</v>
      </c>
      <c r="E107">
        <f>E67*10000/E62</f>
        <v>0.11730471423999377</v>
      </c>
      <c r="F107">
        <f>F67*10000/F62</f>
        <v>-0.0169705729581623</v>
      </c>
      <c r="G107">
        <f>AVERAGE(C107:E107)</f>
        <v>0.19621174355034499</v>
      </c>
      <c r="H107">
        <f>STDEV(C107:E107)</f>
        <v>0.200761534595282</v>
      </c>
      <c r="I107">
        <f>(B107*B4+C107*C4+D107*D4+E107*E4+F107*F4)/SUM(B4:F4)</f>
        <v>0.1224327712428089</v>
      </c>
      <c r="K107">
        <f>(LN(H107)+LN(H127))/2-LN(K114*K115^7)</f>
        <v>-3.154192407195981</v>
      </c>
    </row>
    <row r="108" spans="1:9" ht="12.75">
      <c r="A108" t="s">
        <v>72</v>
      </c>
      <c r="B108">
        <f>B68*10000/B62</f>
        <v>-0.2395646671052087</v>
      </c>
      <c r="C108">
        <f>C68*10000/C62</f>
        <v>-0.11137034920643504</v>
      </c>
      <c r="D108">
        <f>D68*10000/D62</f>
        <v>-0.07965155931467971</v>
      </c>
      <c r="E108">
        <f>E68*10000/E62</f>
        <v>0.21485088155604798</v>
      </c>
      <c r="F108">
        <f>F68*10000/F62</f>
        <v>0.017990321682987965</v>
      </c>
      <c r="G108">
        <f>AVERAGE(C108:E108)</f>
        <v>0.00794299101164441</v>
      </c>
      <c r="H108">
        <f>STDEV(C108:E108)</f>
        <v>0.1798879561982972</v>
      </c>
      <c r="I108">
        <f>(B108*B4+C108*C4+D108*D4+E108*E4+F108*F4)/SUM(B4:F4)</f>
        <v>-0.027072889315756927</v>
      </c>
    </row>
    <row r="109" spans="1:9" ht="12.75">
      <c r="A109" t="s">
        <v>73</v>
      </c>
      <c r="B109">
        <f>B69*10000/B62</f>
        <v>-0.0005582745020282987</v>
      </c>
      <c r="C109">
        <f>C69*10000/C62</f>
        <v>-0.03128883708422672</v>
      </c>
      <c r="D109">
        <f>D69*10000/D62</f>
        <v>-0.1196008849494642</v>
      </c>
      <c r="E109">
        <f>E69*10000/E62</f>
        <v>-0.11247710178771952</v>
      </c>
      <c r="F109">
        <f>F69*10000/F62</f>
        <v>0.03505800032096595</v>
      </c>
      <c r="G109">
        <f>AVERAGE(C109:E109)</f>
        <v>-0.08778894127380349</v>
      </c>
      <c r="H109">
        <f>STDEV(C109:E109)</f>
        <v>0.04905999797909353</v>
      </c>
      <c r="I109">
        <f>(B109*B4+C109*C4+D109*D4+E109*E4+F109*F4)/SUM(B4:F4)</f>
        <v>-0.058815158862652504</v>
      </c>
    </row>
    <row r="110" spans="1:11" ht="12.75">
      <c r="A110" t="s">
        <v>74</v>
      </c>
      <c r="B110">
        <f>B70*10000/B62</f>
        <v>-0.3964967625932885</v>
      </c>
      <c r="C110">
        <f>C70*10000/C62</f>
        <v>-0.1386062756356108</v>
      </c>
      <c r="D110">
        <f>D70*10000/D62</f>
        <v>-0.14452696840520649</v>
      </c>
      <c r="E110">
        <f>E70*10000/E62</f>
        <v>-0.17717350269132848</v>
      </c>
      <c r="F110">
        <f>F70*10000/F62</f>
        <v>-0.39941626327066304</v>
      </c>
      <c r="G110">
        <f>AVERAGE(C110:E110)</f>
        <v>-0.1534355822440486</v>
      </c>
      <c r="H110">
        <f>STDEV(C110:E110)</f>
        <v>0.020769696701902436</v>
      </c>
      <c r="I110">
        <f>(B110*B4+C110*C4+D110*D4+E110*E4+F110*F4)/SUM(B4:F4)</f>
        <v>-0.2214883603770229</v>
      </c>
      <c r="K110">
        <f>EXP(AVERAGE(K103:K107))</f>
        <v>0.04130376573014005</v>
      </c>
    </row>
    <row r="111" spans="1:9" ht="12.75">
      <c r="A111" t="s">
        <v>75</v>
      </c>
      <c r="B111">
        <f>B71*10000/B62</f>
        <v>-0.018266130107417865</v>
      </c>
      <c r="C111">
        <f>C71*10000/C62</f>
        <v>0.04660003868582752</v>
      </c>
      <c r="D111">
        <f>D71*10000/D62</f>
        <v>0.029647733137890726</v>
      </c>
      <c r="E111">
        <f>E71*10000/E62</f>
        <v>0.011812709400139927</v>
      </c>
      <c r="F111">
        <f>F71*10000/F62</f>
        <v>-0.036749376996431125</v>
      </c>
      <c r="G111">
        <f>AVERAGE(C111:E111)</f>
        <v>0.029353493741286058</v>
      </c>
      <c r="H111">
        <f>STDEV(C111:E111)</f>
        <v>0.017395531102113556</v>
      </c>
      <c r="I111">
        <f>(B111*B4+C111*C4+D111*D4+E111*E4+F111*F4)/SUM(B4:F4)</f>
        <v>0.013665016980390578</v>
      </c>
    </row>
    <row r="112" spans="1:9" ht="12.75">
      <c r="A112" t="s">
        <v>76</v>
      </c>
      <c r="B112">
        <f>B72*10000/B62</f>
        <v>-0.016237692830041655</v>
      </c>
      <c r="C112">
        <f>C72*10000/C62</f>
        <v>-0.0013955936652198684</v>
      </c>
      <c r="D112">
        <f>D72*10000/D62</f>
        <v>-0.024471871844336638</v>
      </c>
      <c r="E112">
        <f>E72*10000/E62</f>
        <v>-0.026172899390166583</v>
      </c>
      <c r="F112">
        <f>F72*10000/F62</f>
        <v>-0.041430138840653725</v>
      </c>
      <c r="G112">
        <f>AVERAGE(C112:E112)</f>
        <v>-0.017346788299907698</v>
      </c>
      <c r="H112">
        <f>STDEV(C112:E112)</f>
        <v>0.013840297373365514</v>
      </c>
      <c r="I112">
        <f>(B112*B4+C112*C4+D112*D4+E112*E4+F112*F4)/SUM(B4:F4)</f>
        <v>-0.02035088108330891</v>
      </c>
    </row>
    <row r="113" spans="1:9" ht="12.75">
      <c r="A113" t="s">
        <v>77</v>
      </c>
      <c r="B113">
        <f>B73*10000/B62</f>
        <v>0.021862147359290415</v>
      </c>
      <c r="C113">
        <f>C73*10000/C62</f>
        <v>-0.004333117028254222</v>
      </c>
      <c r="D113">
        <f>D73*10000/D62</f>
        <v>0.004197859703764537</v>
      </c>
      <c r="E113">
        <f>E73*10000/E62</f>
        <v>0.013249909103135903</v>
      </c>
      <c r="F113">
        <f>F73*10000/F62</f>
        <v>-0.01981956624899232</v>
      </c>
      <c r="G113">
        <f>AVERAGE(C113:E113)</f>
        <v>0.0043715505928820725</v>
      </c>
      <c r="H113">
        <f>STDEV(C113:E113)</f>
        <v>0.008792799803134882</v>
      </c>
      <c r="I113">
        <f>(B113*B4+C113*C4+D113*D4+E113*E4+F113*F4)/SUM(B4:F4)</f>
        <v>0.0037581616707085784</v>
      </c>
    </row>
    <row r="114" spans="1:11" ht="12.75">
      <c r="A114" t="s">
        <v>78</v>
      </c>
      <c r="B114">
        <f>B74*10000/B62</f>
        <v>-0.21129862917253042</v>
      </c>
      <c r="C114">
        <f>C74*10000/C62</f>
        <v>-0.18958518151341633</v>
      </c>
      <c r="D114">
        <f>D74*10000/D62</f>
        <v>-0.18833390352395007</v>
      </c>
      <c r="E114">
        <f>E74*10000/E62</f>
        <v>-0.17798145691138964</v>
      </c>
      <c r="F114">
        <f>F74*10000/F62</f>
        <v>-0.14215845814777006</v>
      </c>
      <c r="G114">
        <f>AVERAGE(C114:E114)</f>
        <v>-0.18530018064958534</v>
      </c>
      <c r="H114">
        <f>STDEV(C114:E114)</f>
        <v>0.006369004005239178</v>
      </c>
      <c r="I114">
        <f>(B114*B4+C114*C4+D114*D4+E114*E4+F114*F4)/SUM(B4:F4)</f>
        <v>-0.1834431013897516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0.0019334599587408296</v>
      </c>
      <c r="C115">
        <f>C75*10000/C62</f>
        <v>-0.00019911917024934204</v>
      </c>
      <c r="D115">
        <f>D75*10000/D62</f>
        <v>0.0024100510849236574</v>
      </c>
      <c r="E115">
        <f>E75*10000/E62</f>
        <v>0.004475684971918373</v>
      </c>
      <c r="F115">
        <f>F75*10000/F62</f>
        <v>0.0006207430761616703</v>
      </c>
      <c r="G115">
        <f>AVERAGE(C115:E115)</f>
        <v>0.002228872295530896</v>
      </c>
      <c r="H115">
        <f>STDEV(C115:E115)</f>
        <v>0.002342662535919648</v>
      </c>
      <c r="I115">
        <f>(B115*B4+C115*C4+D115*D4+E115*E4+F115*F4)/SUM(B4:F4)</f>
        <v>0.001973934271216122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20.23915162639209</v>
      </c>
      <c r="C122">
        <f>C82*10000/C62</f>
        <v>15.39099188012682</v>
      </c>
      <c r="D122">
        <f>D82*10000/D62</f>
        <v>19.244089246858454</v>
      </c>
      <c r="E122">
        <f>E82*10000/E62</f>
        <v>-10.385720755437841</v>
      </c>
      <c r="F122">
        <f>F82*10000/F62</f>
        <v>-66.06566785673519</v>
      </c>
      <c r="G122">
        <f>AVERAGE(C122:E122)</f>
        <v>8.083120123849145</v>
      </c>
      <c r="H122">
        <f>STDEV(C122:E122)</f>
        <v>16.11009473583862</v>
      </c>
      <c r="I122">
        <f>(B122*B4+C122*C4+D122*D4+E122*E4+F122*F4)/SUM(B4:F4)</f>
        <v>0.11349405320304272</v>
      </c>
    </row>
    <row r="123" spans="1:9" ht="12.75">
      <c r="A123" t="s">
        <v>82</v>
      </c>
      <c r="B123">
        <f>B83*10000/B62</f>
        <v>-3.0980960878058026</v>
      </c>
      <c r="C123">
        <f>C83*10000/C62</f>
        <v>0.6698290974615838</v>
      </c>
      <c r="D123">
        <f>D83*10000/D62</f>
        <v>-4.015983008397654</v>
      </c>
      <c r="E123">
        <f>E83*10000/E62</f>
        <v>-4.412657717376599</v>
      </c>
      <c r="F123">
        <f>F83*10000/F62</f>
        <v>4.80574656679862</v>
      </c>
      <c r="G123">
        <f>AVERAGE(C123:E123)</f>
        <v>-2.58627054277089</v>
      </c>
      <c r="H123">
        <f>STDEV(C123:E123)</f>
        <v>2.8268315047995727</v>
      </c>
      <c r="I123">
        <f>(B123*B4+C123*C4+D123*D4+E123*E4+F123*F4)/SUM(B4:F4)</f>
        <v>-1.6889188626367293</v>
      </c>
    </row>
    <row r="124" spans="1:9" ht="12.75">
      <c r="A124" t="s">
        <v>83</v>
      </c>
      <c r="B124">
        <f>B84*10000/B62</f>
        <v>2.019417320394618</v>
      </c>
      <c r="C124">
        <f>C84*10000/C62</f>
        <v>4.664674751872213</v>
      </c>
      <c r="D124">
        <f>D84*10000/D62</f>
        <v>2.6728672890808194</v>
      </c>
      <c r="E124">
        <f>E84*10000/E62</f>
        <v>1.8887675887917286</v>
      </c>
      <c r="F124">
        <f>F84*10000/F62</f>
        <v>0.9790063639294758</v>
      </c>
      <c r="G124">
        <f>AVERAGE(C124:E124)</f>
        <v>3.0754365432482533</v>
      </c>
      <c r="H124">
        <f>STDEV(C124:E124)</f>
        <v>1.4310701058337727</v>
      </c>
      <c r="I124">
        <f>(B124*B4+C124*C4+D124*D4+E124*E4+F124*F4)/SUM(B4:F4)</f>
        <v>2.644641054209057</v>
      </c>
    </row>
    <row r="125" spans="1:9" ht="12.75">
      <c r="A125" t="s">
        <v>84</v>
      </c>
      <c r="B125">
        <f>B85*10000/B62</f>
        <v>-0.5657710137635599</v>
      </c>
      <c r="C125">
        <f>C85*10000/C62</f>
        <v>0.4459523193853925</v>
      </c>
      <c r="D125">
        <f>D85*10000/D62</f>
        <v>-1.414244967023698</v>
      </c>
      <c r="E125">
        <f>E85*10000/E62</f>
        <v>-2.0162211374601227</v>
      </c>
      <c r="F125">
        <f>F85*10000/F62</f>
        <v>-1.6768693007505535</v>
      </c>
      <c r="G125">
        <f>AVERAGE(C125:E125)</f>
        <v>-0.9948379283661427</v>
      </c>
      <c r="H125">
        <f>STDEV(C125:E125)</f>
        <v>1.2835502448113487</v>
      </c>
      <c r="I125">
        <f>(B125*B4+C125*C4+D125*D4+E125*E4+F125*F4)/SUM(B4:F4)</f>
        <v>-1.0214851886674876</v>
      </c>
    </row>
    <row r="126" spans="1:9" ht="12.75">
      <c r="A126" t="s">
        <v>85</v>
      </c>
      <c r="B126">
        <f>B86*10000/B62</f>
        <v>0.033116758054495</v>
      </c>
      <c r="C126">
        <f>C86*10000/C62</f>
        <v>0.27757580513745217</v>
      </c>
      <c r="D126">
        <f>D86*10000/D62</f>
        <v>-0.3792010334105037</v>
      </c>
      <c r="E126">
        <f>E86*10000/E62</f>
        <v>-0.011149019675415569</v>
      </c>
      <c r="F126">
        <f>F86*10000/F62</f>
        <v>1.2387312792052212</v>
      </c>
      <c r="G126">
        <f>AVERAGE(C126:E126)</f>
        <v>-0.03759141598282237</v>
      </c>
      <c r="H126">
        <f>STDEV(C126:E126)</f>
        <v>0.3291858960452595</v>
      </c>
      <c r="I126">
        <f>(B126*B4+C126*C4+D126*D4+E126*E4+F126*F4)/SUM(B4:F4)</f>
        <v>0.1407220337915504</v>
      </c>
    </row>
    <row r="127" spans="1:9" ht="12.75">
      <c r="A127" t="s">
        <v>86</v>
      </c>
      <c r="B127">
        <f>B87*10000/B62</f>
        <v>0.4386691903386593</v>
      </c>
      <c r="C127">
        <f>C87*10000/C62</f>
        <v>0.47551872286097857</v>
      </c>
      <c r="D127">
        <f>D87*10000/D62</f>
        <v>0.10259047856876413</v>
      </c>
      <c r="E127">
        <f>E87*10000/E62</f>
        <v>0.31560293045130156</v>
      </c>
      <c r="F127">
        <f>F87*10000/F62</f>
        <v>0.34261250568632734</v>
      </c>
      <c r="G127">
        <f>AVERAGE(C127:E127)</f>
        <v>0.29790404396034803</v>
      </c>
      <c r="H127">
        <f>STDEV(C127:E127)</f>
        <v>0.18709304312288888</v>
      </c>
      <c r="I127">
        <f>(B127*B4+C127*C4+D127*D4+E127*E4+F127*F4)/SUM(B4:F4)</f>
        <v>0.3244825914568355</v>
      </c>
    </row>
    <row r="128" spans="1:9" ht="12.75">
      <c r="A128" t="s">
        <v>87</v>
      </c>
      <c r="B128">
        <f>B88*10000/B62</f>
        <v>0.10649166947564329</v>
      </c>
      <c r="C128">
        <f>C88*10000/C62</f>
        <v>0.5877158024267599</v>
      </c>
      <c r="D128">
        <f>D88*10000/D62</f>
        <v>0.4847587868729359</v>
      </c>
      <c r="E128">
        <f>E88*10000/E62</f>
        <v>0.507251994125339</v>
      </c>
      <c r="F128">
        <f>F88*10000/F62</f>
        <v>0.35088815098343945</v>
      </c>
      <c r="G128">
        <f>AVERAGE(C128:E128)</f>
        <v>0.5265755278083449</v>
      </c>
      <c r="H128">
        <f>STDEV(C128:E128)</f>
        <v>0.05413026859748797</v>
      </c>
      <c r="I128">
        <f>(B128*B4+C128*C4+D128*D4+E128*E4+F128*F4)/SUM(B4:F4)</f>
        <v>0.44177815709020035</v>
      </c>
    </row>
    <row r="129" spans="1:9" ht="12.75">
      <c r="A129" t="s">
        <v>88</v>
      </c>
      <c r="B129">
        <f>B89*10000/B62</f>
        <v>0.06068820418563855</v>
      </c>
      <c r="C129">
        <f>C89*10000/C62</f>
        <v>-0.00653363754405225</v>
      </c>
      <c r="D129">
        <f>D89*10000/D62</f>
        <v>0.019233433459329107</v>
      </c>
      <c r="E129">
        <f>E89*10000/E62</f>
        <v>-0.03829939787384784</v>
      </c>
      <c r="F129">
        <f>F89*10000/F62</f>
        <v>-0.20349054918655968</v>
      </c>
      <c r="G129">
        <f>AVERAGE(C129:E129)</f>
        <v>-0.008533200652856994</v>
      </c>
      <c r="H129">
        <f>STDEV(C129:E129)</f>
        <v>0.028818489894033593</v>
      </c>
      <c r="I129">
        <f>(B129*B4+C129*C4+D129*D4+E129*E4+F129*F4)/SUM(B4:F4)</f>
        <v>-0.024015365651215263</v>
      </c>
    </row>
    <row r="130" spans="1:9" ht="12.75">
      <c r="A130" t="s">
        <v>89</v>
      </c>
      <c r="B130">
        <f>B90*10000/B62</f>
        <v>0.08730422655822319</v>
      </c>
      <c r="C130">
        <f>C90*10000/C62</f>
        <v>-0.02094328372323819</v>
      </c>
      <c r="D130">
        <f>D90*10000/D62</f>
        <v>-0.052008610927179885</v>
      </c>
      <c r="E130">
        <f>E90*10000/E62</f>
        <v>-0.03066133294668596</v>
      </c>
      <c r="F130">
        <f>F90*10000/F62</f>
        <v>0.18140665449249213</v>
      </c>
      <c r="G130">
        <f>AVERAGE(C130:E130)</f>
        <v>-0.034537742532368014</v>
      </c>
      <c r="H130">
        <f>STDEV(C130:E130)</f>
        <v>0.01589130428973549</v>
      </c>
      <c r="I130">
        <f>(B130*B4+C130*C4+D130*D4+E130*E4+F130*F4)/SUM(B4:F4)</f>
        <v>0.011763077699577313</v>
      </c>
    </row>
    <row r="131" spans="1:9" ht="12.75">
      <c r="A131" t="s">
        <v>90</v>
      </c>
      <c r="B131">
        <f>B91*10000/B62</f>
        <v>0.057600052391501136</v>
      </c>
      <c r="C131">
        <f>C91*10000/C62</f>
        <v>0.011385741922757106</v>
      </c>
      <c r="D131">
        <f>D91*10000/D62</f>
        <v>0.04573140708574683</v>
      </c>
      <c r="E131">
        <f>E91*10000/E62</f>
        <v>0.06646797353697374</v>
      </c>
      <c r="F131">
        <f>F91*10000/F62</f>
        <v>0.016076054445775072</v>
      </c>
      <c r="G131">
        <f>AVERAGE(C131:E131)</f>
        <v>0.04119504084849256</v>
      </c>
      <c r="H131">
        <f>STDEV(C131:E131)</f>
        <v>0.027819903376529308</v>
      </c>
      <c r="I131">
        <f>(B131*B4+C131*C4+D131*D4+E131*E4+F131*F4)/SUM(B4:F4)</f>
        <v>0.04029956960581191</v>
      </c>
    </row>
    <row r="132" spans="1:9" ht="12.75">
      <c r="A132" t="s">
        <v>91</v>
      </c>
      <c r="B132">
        <f>B92*10000/B62</f>
        <v>0.034499264584280945</v>
      </c>
      <c r="C132">
        <f>C92*10000/C62</f>
        <v>0.07296978879796047</v>
      </c>
      <c r="D132">
        <f>D92*10000/D62</f>
        <v>0.0632035138879153</v>
      </c>
      <c r="E132">
        <f>E92*10000/E62</f>
        <v>0.09087146521468842</v>
      </c>
      <c r="F132">
        <f>F92*10000/F62</f>
        <v>0.05060975277099484</v>
      </c>
      <c r="G132">
        <f>AVERAGE(C132:E132)</f>
        <v>0.07568158930018806</v>
      </c>
      <c r="H132">
        <f>STDEV(C132:E132)</f>
        <v>0.014031902192079414</v>
      </c>
      <c r="I132">
        <f>(B132*B4+C132*C4+D132*D4+E132*E4+F132*F4)/SUM(B4:F4)</f>
        <v>0.06633728427895581</v>
      </c>
    </row>
    <row r="133" spans="1:9" ht="12.75">
      <c r="A133" t="s">
        <v>92</v>
      </c>
      <c r="B133">
        <f>B93*10000/B62</f>
        <v>0.09801137443229724</v>
      </c>
      <c r="C133">
        <f>C93*10000/C62</f>
        <v>0.07994200883914755</v>
      </c>
      <c r="D133">
        <f>D93*10000/D62</f>
        <v>0.08651693224982485</v>
      </c>
      <c r="E133">
        <f>E93*10000/E62</f>
        <v>0.09607564669835353</v>
      </c>
      <c r="F133">
        <f>F93*10000/F62</f>
        <v>0.05034302809414465</v>
      </c>
      <c r="G133">
        <f>AVERAGE(C133:E133)</f>
        <v>0.08751152926244199</v>
      </c>
      <c r="H133">
        <f>STDEV(C133:E133)</f>
        <v>0.008112674346732482</v>
      </c>
      <c r="I133">
        <f>(B133*B4+C133*C4+D133*D4+E133*E4+F133*F4)/SUM(B4:F4)</f>
        <v>0.08416456580608413</v>
      </c>
    </row>
    <row r="134" spans="1:9" ht="12.75">
      <c r="A134" t="s">
        <v>93</v>
      </c>
      <c r="B134">
        <f>B94*10000/B62</f>
        <v>-0.002049867663945657</v>
      </c>
      <c r="C134">
        <f>C94*10000/C62</f>
        <v>-0.0031373419243736532</v>
      </c>
      <c r="D134">
        <f>D94*10000/D62</f>
        <v>-0.0052972511014782305</v>
      </c>
      <c r="E134">
        <f>E94*10000/E62</f>
        <v>-0.004932914808512737</v>
      </c>
      <c r="F134">
        <f>F94*10000/F62</f>
        <v>-0.023837311769899654</v>
      </c>
      <c r="G134">
        <f>AVERAGE(C134:E134)</f>
        <v>-0.004455835944788207</v>
      </c>
      <c r="H134">
        <f>STDEV(C134:E134)</f>
        <v>0.0011562893647330064</v>
      </c>
      <c r="I134">
        <f>(B134*B4+C134*C4+D134*D4+E134*E4+F134*F4)/SUM(B4:F4)</f>
        <v>-0.006651799549365452</v>
      </c>
    </row>
    <row r="135" spans="1:9" ht="12.75">
      <c r="A135" t="s">
        <v>94</v>
      </c>
      <c r="B135">
        <f>B95*10000/B62</f>
        <v>-0.00042343118098201187</v>
      </c>
      <c r="C135">
        <f>C95*10000/C62</f>
        <v>-0.004500595505794408</v>
      </c>
      <c r="D135">
        <f>D95*10000/D62</f>
        <v>0.0007879211931075817</v>
      </c>
      <c r="E135">
        <f>E95*10000/E62</f>
        <v>-0.00014467252838872198</v>
      </c>
      <c r="F135">
        <f>F95*10000/F62</f>
        <v>-0.00016818897341744254</v>
      </c>
      <c r="G135">
        <f>AVERAGE(C135:E135)</f>
        <v>-0.001285782280358516</v>
      </c>
      <c r="H135">
        <f>STDEV(C135:E135)</f>
        <v>0.0028228887364137685</v>
      </c>
      <c r="I135">
        <f>(B135*B4+C135*C4+D135*D4+E135*E4+F135*F4)/SUM(B4:F4)</f>
        <v>-0.001012397637565713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2006-09-21T06:13:23Z</cp:lastPrinted>
  <dcterms:created xsi:type="dcterms:W3CDTF">2006-09-21T06:13:23Z</dcterms:created>
  <dcterms:modified xsi:type="dcterms:W3CDTF">2006-09-21T10:43:25Z</dcterms:modified>
  <cp:category/>
  <cp:version/>
  <cp:contentType/>
  <cp:contentStatus/>
</cp:coreProperties>
</file>