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<sst xmlns="http://schemas.openxmlformats.org/spreadsheetml/2006/main" count="204" uniqueCount="99">
  <si>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Wed 16/02/2005       07:34:12</t>
  </si>
  <si>
    <t>LISSNER</t>
  </si>
  <si>
    <t>HCMQAP059_REF14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</si>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</sst>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-0.003753</v>
      </c>
      <c r="D4" s="12">
        <v>-0.003753</v>
      </c>
      <c r="E4" s="12">
        <v>-0.003753</v>
      </c>
      <c r="F4" s="24">
        <v>-0.002081</v>
      </c>
      <c r="G4" s="34">
        <v>-0.011696</v>
      </c>
    </row>
    <row r="5" spans="1:7" ht="12.75" thickBot="1">
      <c r="A5" s="44" t="s">
        <v>13</v>
      </c>
      <c r="B5" s="45">
        <v>6.938651</v>
      </c>
      <c r="C5" s="46">
        <v>2.600722</v>
      </c>
      <c r="D5" s="46">
        <v>-0.461203</v>
      </c>
      <c r="E5" s="46">
        <v>-3.222398</v>
      </c>
      <c r="F5" s="47">
        <v>-5.421168</v>
      </c>
      <c r="G5" s="48">
        <v>3.4467</v>
      </c>
    </row>
    <row r="6" spans="1:7" ht="12.75" thickTop="1">
      <c r="A6" s="6" t="s">
        <v>14</v>
      </c>
      <c r="B6" s="39">
        <v>-210.93</v>
      </c>
      <c r="C6" s="40">
        <v>118.7074</v>
      </c>
      <c r="D6" s="40">
        <v>-15.99707</v>
      </c>
      <c r="E6" s="40">
        <v>42.95355</v>
      </c>
      <c r="F6" s="41">
        <v>-33.96777</v>
      </c>
      <c r="G6" s="42">
        <v>-0.01436726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4.518015</v>
      </c>
      <c r="C8" s="13">
        <v>1.272719</v>
      </c>
      <c r="D8" s="13">
        <v>1.868459</v>
      </c>
      <c r="E8" s="13">
        <v>1.634093</v>
      </c>
      <c r="F8" s="25">
        <v>-2.204906</v>
      </c>
      <c r="G8" s="35">
        <v>1.509244</v>
      </c>
    </row>
    <row r="9" spans="1:7" ht="12">
      <c r="A9" s="20" t="s">
        <v>17</v>
      </c>
      <c r="B9" s="29">
        <v>0.02507021</v>
      </c>
      <c r="C9" s="13">
        <v>-0.1328735</v>
      </c>
      <c r="D9" s="13">
        <v>-0.6504893</v>
      </c>
      <c r="E9" s="13">
        <v>0.5346282</v>
      </c>
      <c r="F9" s="25">
        <v>-0.8108726</v>
      </c>
      <c r="G9" s="35">
        <v>-0.1641872</v>
      </c>
    </row>
    <row r="10" spans="1:7" ht="12">
      <c r="A10" s="20" t="s">
        <v>18</v>
      </c>
      <c r="B10" s="29">
        <v>-0.3743548</v>
      </c>
      <c r="C10" s="13">
        <v>-0.183366</v>
      </c>
      <c r="D10" s="13">
        <v>-0.6199117</v>
      </c>
      <c r="E10" s="13">
        <v>-0.4457298</v>
      </c>
      <c r="F10" s="25">
        <v>-1.140223</v>
      </c>
      <c r="G10" s="35">
        <v>-0.5066479</v>
      </c>
    </row>
    <row r="11" spans="1:7" ht="12">
      <c r="A11" s="21" t="s">
        <v>19</v>
      </c>
      <c r="B11" s="31">
        <v>2.810324</v>
      </c>
      <c r="C11" s="15">
        <v>2.886444</v>
      </c>
      <c r="D11" s="15">
        <v>3.068098</v>
      </c>
      <c r="E11" s="15">
        <v>2.50255</v>
      </c>
      <c r="F11" s="27">
        <v>13.68104</v>
      </c>
      <c r="G11" s="37">
        <v>4.266825</v>
      </c>
    </row>
    <row r="12" spans="1:7" ht="12">
      <c r="A12" s="20" t="s">
        <v>20</v>
      </c>
      <c r="B12" s="29">
        <v>-0.108607</v>
      </c>
      <c r="C12" s="13">
        <v>-0.1264018</v>
      </c>
      <c r="D12" s="13">
        <v>-0.06042112</v>
      </c>
      <c r="E12" s="13">
        <v>-0.1408497</v>
      </c>
      <c r="F12" s="25">
        <v>-0.1646232</v>
      </c>
      <c r="G12" s="35">
        <v>-0.1165718</v>
      </c>
    </row>
    <row r="13" spans="1:7" ht="12">
      <c r="A13" s="20" t="s">
        <v>21</v>
      </c>
      <c r="B13" s="29">
        <v>0.000616216</v>
      </c>
      <c r="C13" s="13">
        <v>-0.04889859</v>
      </c>
      <c r="D13" s="13">
        <v>-0.2238511</v>
      </c>
      <c r="E13" s="13">
        <v>0.1625098</v>
      </c>
      <c r="F13" s="25">
        <v>-0.03262747</v>
      </c>
      <c r="G13" s="35">
        <v>-0.0307776</v>
      </c>
    </row>
    <row r="14" spans="1:7" ht="12">
      <c r="A14" s="20" t="s">
        <v>22</v>
      </c>
      <c r="B14" s="29">
        <v>0.06979023</v>
      </c>
      <c r="C14" s="13">
        <v>-0.1027097</v>
      </c>
      <c r="D14" s="13">
        <v>-0.099605</v>
      </c>
      <c r="E14" s="13">
        <v>-0.02688846</v>
      </c>
      <c r="F14" s="25">
        <v>-0.02267124</v>
      </c>
      <c r="G14" s="35">
        <v>-0.04805181</v>
      </c>
    </row>
    <row r="15" spans="1:7" ht="12">
      <c r="A15" s="21" t="s">
        <v>23</v>
      </c>
      <c r="B15" s="31">
        <v>-0.3381349</v>
      </c>
      <c r="C15" s="15">
        <v>-0.03769284</v>
      </c>
      <c r="D15" s="15">
        <v>-0.05468739</v>
      </c>
      <c r="E15" s="15">
        <v>-0.1183009</v>
      </c>
      <c r="F15" s="27">
        <v>-0.3257575</v>
      </c>
      <c r="G15" s="37">
        <v>-0.1430909</v>
      </c>
    </row>
    <row r="16" spans="1:7" ht="12">
      <c r="A16" s="20" t="s">
        <v>24</v>
      </c>
      <c r="B16" s="29">
        <v>-0.0104235</v>
      </c>
      <c r="C16" s="13">
        <v>0.01188545</v>
      </c>
      <c r="D16" s="13">
        <v>0.01962986</v>
      </c>
      <c r="E16" s="13">
        <v>0.01354219</v>
      </c>
      <c r="F16" s="25">
        <v>-0.009689599</v>
      </c>
      <c r="G16" s="35">
        <v>0.008026243</v>
      </c>
    </row>
    <row r="17" spans="1:7" ht="12">
      <c r="A17" s="20" t="s">
        <v>25</v>
      </c>
      <c r="B17" s="29">
        <v>-0.03923924</v>
      </c>
      <c r="C17" s="13">
        <v>-0.01803192</v>
      </c>
      <c r="D17" s="13">
        <v>-0.02227976</v>
      </c>
      <c r="E17" s="13">
        <v>-0.0233776</v>
      </c>
      <c r="F17" s="25">
        <v>-0.03502238</v>
      </c>
      <c r="G17" s="35">
        <v>-0.02567659</v>
      </c>
    </row>
    <row r="18" spans="1:7" ht="12">
      <c r="A18" s="20" t="s">
        <v>26</v>
      </c>
      <c r="B18" s="29">
        <v>0.06790313</v>
      </c>
      <c r="C18" s="13">
        <v>-0.009770503</v>
      </c>
      <c r="D18" s="13">
        <v>0.01538874</v>
      </c>
      <c r="E18" s="13">
        <v>0.02136136</v>
      </c>
      <c r="F18" s="25">
        <v>0.004320891</v>
      </c>
      <c r="G18" s="35">
        <v>0.01691673</v>
      </c>
    </row>
    <row r="19" spans="1:7" ht="12">
      <c r="A19" s="21" t="s">
        <v>27</v>
      </c>
      <c r="B19" s="31">
        <v>-0.1902186</v>
      </c>
      <c r="C19" s="15">
        <v>-0.166064</v>
      </c>
      <c r="D19" s="15">
        <v>-0.1810064</v>
      </c>
      <c r="E19" s="15">
        <v>-0.1593574</v>
      </c>
      <c r="F19" s="27">
        <v>-0.1405727</v>
      </c>
      <c r="G19" s="37">
        <v>-0.1681451</v>
      </c>
    </row>
    <row r="20" spans="1:7" ht="12.75" thickBot="1">
      <c r="A20" s="44" t="s">
        <v>28</v>
      </c>
      <c r="B20" s="45">
        <v>-0.005711614</v>
      </c>
      <c r="C20" s="46">
        <v>0.005897453</v>
      </c>
      <c r="D20" s="46">
        <v>-0.003627722</v>
      </c>
      <c r="E20" s="46">
        <v>0.004816817</v>
      </c>
      <c r="F20" s="47">
        <v>0.004724883</v>
      </c>
      <c r="G20" s="48">
        <v>0.001509302</v>
      </c>
    </row>
    <row r="21" spans="1:7" ht="12.75" thickTop="1">
      <c r="A21" s="6" t="s">
        <v>29</v>
      </c>
      <c r="B21" s="39">
        <v>-164.2431</v>
      </c>
      <c r="C21" s="40">
        <v>82.74018</v>
      </c>
      <c r="D21" s="40">
        <v>-0.8944403</v>
      </c>
      <c r="E21" s="40">
        <v>36.38262</v>
      </c>
      <c r="F21" s="41">
        <v>-35.04669</v>
      </c>
      <c r="G21" s="43">
        <v>-0.002111595</v>
      </c>
    </row>
    <row r="22" spans="1:7" ht="12">
      <c r="A22" s="20" t="s">
        <v>30</v>
      </c>
      <c r="B22" s="29">
        <v>138.7819</v>
      </c>
      <c r="C22" s="13">
        <v>52.01491</v>
      </c>
      <c r="D22" s="13">
        <v>-9.224066</v>
      </c>
      <c r="E22" s="13">
        <v>-64.44885</v>
      </c>
      <c r="F22" s="25">
        <v>-108.4276</v>
      </c>
      <c r="G22" s="36">
        <v>0</v>
      </c>
    </row>
    <row r="23" spans="1:7" ht="12">
      <c r="A23" s="20" t="s">
        <v>31</v>
      </c>
      <c r="B23" s="29">
        <v>4.46224</v>
      </c>
      <c r="C23" s="13">
        <v>5.662327</v>
      </c>
      <c r="D23" s="13">
        <v>5.862692</v>
      </c>
      <c r="E23" s="13">
        <v>4.287814</v>
      </c>
      <c r="F23" s="25">
        <v>10.47127</v>
      </c>
      <c r="G23" s="49">
        <v>5.847485</v>
      </c>
    </row>
    <row r="24" spans="1:7" ht="12">
      <c r="A24" s="20" t="s">
        <v>32</v>
      </c>
      <c r="B24" s="29">
        <v>-1.786524</v>
      </c>
      <c r="C24" s="13">
        <v>2.658189</v>
      </c>
      <c r="D24" s="13">
        <v>4.389641</v>
      </c>
      <c r="E24" s="13">
        <v>2.072055</v>
      </c>
      <c r="F24" s="25">
        <v>2.298429</v>
      </c>
      <c r="G24" s="35">
        <v>2.242339</v>
      </c>
    </row>
    <row r="25" spans="1:7" ht="12">
      <c r="A25" s="20" t="s">
        <v>33</v>
      </c>
      <c r="B25" s="50">
        <v>0.6899007</v>
      </c>
      <c r="C25" s="51">
        <v>2.766009</v>
      </c>
      <c r="D25" s="51">
        <v>1.780522</v>
      </c>
      <c r="E25" s="51">
        <v>2.248843</v>
      </c>
      <c r="F25" s="52">
        <v>-0.746012</v>
      </c>
      <c r="G25" s="49">
        <v>1.635484</v>
      </c>
    </row>
    <row r="26" spans="1:7" ht="12">
      <c r="A26" s="21" t="s">
        <v>34</v>
      </c>
      <c r="B26" s="31">
        <v>1.084622</v>
      </c>
      <c r="C26" s="15">
        <v>0.6276633</v>
      </c>
      <c r="D26" s="15">
        <v>0.6500611</v>
      </c>
      <c r="E26" s="15">
        <v>0.07847148</v>
      </c>
      <c r="F26" s="27">
        <v>1.446564</v>
      </c>
      <c r="G26" s="37">
        <v>0.6757623</v>
      </c>
    </row>
    <row r="27" spans="1:7" ht="12">
      <c r="A27" s="20" t="s">
        <v>35</v>
      </c>
      <c r="B27" s="29">
        <v>0.1366965</v>
      </c>
      <c r="C27" s="13">
        <v>-0.6581991</v>
      </c>
      <c r="D27" s="13">
        <v>-0.05337153</v>
      </c>
      <c r="E27" s="13">
        <v>-0.8125715</v>
      </c>
      <c r="F27" s="25">
        <v>0.2578764</v>
      </c>
      <c r="G27" s="49">
        <v>-0.3125383</v>
      </c>
    </row>
    <row r="28" spans="1:7" ht="12">
      <c r="A28" s="20" t="s">
        <v>36</v>
      </c>
      <c r="B28" s="29">
        <v>-0.1371456</v>
      </c>
      <c r="C28" s="13">
        <v>-0.02685288</v>
      </c>
      <c r="D28" s="13">
        <v>0.1574448</v>
      </c>
      <c r="E28" s="13">
        <v>-0.07463348</v>
      </c>
      <c r="F28" s="25">
        <v>0.3047396</v>
      </c>
      <c r="G28" s="35">
        <v>0.03426417</v>
      </c>
    </row>
    <row r="29" spans="1:7" ht="12">
      <c r="A29" s="20" t="s">
        <v>37</v>
      </c>
      <c r="B29" s="29">
        <v>0.1011451</v>
      </c>
      <c r="C29" s="13">
        <v>0.05090861</v>
      </c>
      <c r="D29" s="13">
        <v>0.02081296</v>
      </c>
      <c r="E29" s="13">
        <v>0.2720011</v>
      </c>
      <c r="F29" s="25">
        <v>0.02144999</v>
      </c>
      <c r="G29" s="35">
        <v>0.100219</v>
      </c>
    </row>
    <row r="30" spans="1:7" ht="12">
      <c r="A30" s="21" t="s">
        <v>38</v>
      </c>
      <c r="B30" s="31">
        <v>0.08566905</v>
      </c>
      <c r="C30" s="15">
        <v>0.005678622</v>
      </c>
      <c r="D30" s="15">
        <v>-0.04403849</v>
      </c>
      <c r="E30" s="15">
        <v>0.007757994</v>
      </c>
      <c r="F30" s="27">
        <v>0.178227</v>
      </c>
      <c r="G30" s="37">
        <v>0.02884407</v>
      </c>
    </row>
    <row r="31" spans="1:7" ht="12">
      <c r="A31" s="20" t="s">
        <v>39</v>
      </c>
      <c r="B31" s="29">
        <v>-0.02979273</v>
      </c>
      <c r="C31" s="13">
        <v>-0.0865565</v>
      </c>
      <c r="D31" s="13">
        <v>-0.08060867</v>
      </c>
      <c r="E31" s="13">
        <v>-0.05632413</v>
      </c>
      <c r="F31" s="25">
        <v>-0.0115717</v>
      </c>
      <c r="G31" s="35">
        <v>-0.05963281</v>
      </c>
    </row>
    <row r="32" spans="1:7" ht="12">
      <c r="A32" s="20" t="s">
        <v>40</v>
      </c>
      <c r="B32" s="29">
        <v>0.01647949</v>
      </c>
      <c r="C32" s="13">
        <v>-0.001197027</v>
      </c>
      <c r="D32" s="13">
        <v>-0.01259176</v>
      </c>
      <c r="E32" s="13">
        <v>-0.01399289</v>
      </c>
      <c r="F32" s="25">
        <v>0.0344007</v>
      </c>
      <c r="G32" s="35">
        <v>0.0002964151</v>
      </c>
    </row>
    <row r="33" spans="1:7" ht="12">
      <c r="A33" s="20" t="s">
        <v>41</v>
      </c>
      <c r="B33" s="29">
        <v>0.1421078</v>
      </c>
      <c r="C33" s="13">
        <v>0.03780428</v>
      </c>
      <c r="D33" s="13">
        <v>0.06954354</v>
      </c>
      <c r="E33" s="13">
        <v>0.05481416</v>
      </c>
      <c r="F33" s="25">
        <v>0.09041229</v>
      </c>
      <c r="G33" s="35">
        <v>0.07164565</v>
      </c>
    </row>
    <row r="34" spans="1:7" ht="12">
      <c r="A34" s="21" t="s">
        <v>42</v>
      </c>
      <c r="B34" s="31">
        <v>-0.02204068</v>
      </c>
      <c r="C34" s="15">
        <v>-0.01539727</v>
      </c>
      <c r="D34" s="15">
        <v>-0.007367052</v>
      </c>
      <c r="E34" s="15">
        <v>-0.0009607154</v>
      </c>
      <c r="F34" s="27">
        <v>-0.02879886</v>
      </c>
      <c r="G34" s="37">
        <v>-0.0126921</v>
      </c>
    </row>
    <row r="35" spans="1:7" ht="12.75" thickBot="1">
      <c r="A35" s="22" t="s">
        <v>43</v>
      </c>
      <c r="B35" s="32">
        <v>-0.002124931</v>
      </c>
      <c r="C35" s="16">
        <v>0.003352551</v>
      </c>
      <c r="D35" s="16">
        <v>-0.005899912</v>
      </c>
      <c r="E35" s="16">
        <v>0.01061593</v>
      </c>
      <c r="F35" s="28">
        <v>4.694211E-06</v>
      </c>
      <c r="G35" s="38">
        <v>0.001634211</v>
      </c>
    </row>
    <row r="36" spans="1:7" ht="12">
      <c r="A36" s="4" t="s">
        <v>44</v>
      </c>
      <c r="B36" s="3">
        <v>19.00635</v>
      </c>
      <c r="C36" s="3">
        <v>19.0094</v>
      </c>
      <c r="D36" s="3">
        <v>19.02161</v>
      </c>
      <c r="E36" s="3">
        <v>19.02466</v>
      </c>
      <c r="F36" s="3">
        <v>19.03381</v>
      </c>
      <c r="G36" s="3"/>
    </row>
    <row r="37" spans="1:6" ht="12">
      <c r="A37" s="4" t="s">
        <v>45</v>
      </c>
      <c r="B37" s="2">
        <v>0.3967285</v>
      </c>
      <c r="C37" s="2">
        <v>0.3738403</v>
      </c>
      <c r="D37" s="2">
        <v>0.3687541</v>
      </c>
      <c r="E37" s="2">
        <v>0.3626506</v>
      </c>
      <c r="F37" s="2">
        <v>0.3595988</v>
      </c>
    </row>
    <row r="38" spans="1:7" ht="12">
      <c r="A38" s="4" t="s">
        <v>53</v>
      </c>
      <c r="B38" s="2">
        <v>0.0003623862</v>
      </c>
      <c r="C38" s="2">
        <v>-0.0002025288</v>
      </c>
      <c r="D38" s="2">
        <v>2.719359E-05</v>
      </c>
      <c r="E38" s="2">
        <v>-7.261939E-05</v>
      </c>
      <c r="F38" s="2">
        <v>5.70925E-05</v>
      </c>
      <c r="G38" s="2">
        <v>0.0002447182</v>
      </c>
    </row>
    <row r="39" spans="1:7" ht="12.75" thickBot="1">
      <c r="A39" s="4" t="s">
        <v>54</v>
      </c>
      <c r="B39" s="2">
        <v>0.000274184</v>
      </c>
      <c r="C39" s="2">
        <v>-0.0001396048</v>
      </c>
      <c r="D39" s="2">
        <v>0</v>
      </c>
      <c r="E39" s="2">
        <v>-6.231848E-05</v>
      </c>
      <c r="F39" s="2">
        <v>6.019842E-05</v>
      </c>
      <c r="G39" s="2">
        <v>0.001041266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3.116686</v>
      </c>
      <c r="F40" s="17" t="s">
        <v>48</v>
      </c>
      <c r="G40" s="8">
        <v>55.022333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0.003753</v>
      </c>
      <c r="D4">
        <v>0.003753</v>
      </c>
      <c r="E4">
        <v>0.003753</v>
      </c>
      <c r="F4">
        <v>0.002081</v>
      </c>
      <c r="G4">
        <v>0.011696</v>
      </c>
    </row>
    <row r="5" spans="1:7" ht="12.75">
      <c r="A5" t="s">
        <v>13</v>
      </c>
      <c r="B5">
        <v>6.938651</v>
      </c>
      <c r="C5">
        <v>2.600722</v>
      </c>
      <c r="D5">
        <v>-0.461203</v>
      </c>
      <c r="E5">
        <v>-3.222398</v>
      </c>
      <c r="F5">
        <v>-5.421168</v>
      </c>
      <c r="G5">
        <v>3.4467</v>
      </c>
    </row>
    <row r="6" spans="1:7" ht="12.75">
      <c r="A6" t="s">
        <v>14</v>
      </c>
      <c r="B6" s="53">
        <v>-210.93</v>
      </c>
      <c r="C6" s="53">
        <v>118.7074</v>
      </c>
      <c r="D6" s="53">
        <v>-15.99707</v>
      </c>
      <c r="E6" s="53">
        <v>42.95355</v>
      </c>
      <c r="F6" s="53">
        <v>-33.96777</v>
      </c>
      <c r="G6" s="53">
        <v>-0.01436726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4.518015</v>
      </c>
      <c r="C8" s="53">
        <v>1.272719</v>
      </c>
      <c r="D8" s="53">
        <v>1.868459</v>
      </c>
      <c r="E8" s="53">
        <v>1.634093</v>
      </c>
      <c r="F8" s="53">
        <v>-2.204906</v>
      </c>
      <c r="G8" s="53">
        <v>1.509244</v>
      </c>
    </row>
    <row r="9" spans="1:7" ht="12.75">
      <c r="A9" t="s">
        <v>17</v>
      </c>
      <c r="B9" s="53">
        <v>0.02507021</v>
      </c>
      <c r="C9" s="53">
        <v>-0.1328735</v>
      </c>
      <c r="D9" s="53">
        <v>-0.6504893</v>
      </c>
      <c r="E9" s="53">
        <v>0.5346282</v>
      </c>
      <c r="F9" s="53">
        <v>-0.8108726</v>
      </c>
      <c r="G9" s="53">
        <v>-0.1641872</v>
      </c>
    </row>
    <row r="10" spans="1:7" ht="12.75">
      <c r="A10" t="s">
        <v>18</v>
      </c>
      <c r="B10" s="53">
        <v>-0.3743548</v>
      </c>
      <c r="C10" s="53">
        <v>-0.183366</v>
      </c>
      <c r="D10" s="53">
        <v>-0.6199117</v>
      </c>
      <c r="E10" s="53">
        <v>-0.4457298</v>
      </c>
      <c r="F10" s="53">
        <v>-1.140223</v>
      </c>
      <c r="G10" s="53">
        <v>-0.5066479</v>
      </c>
    </row>
    <row r="11" spans="1:7" ht="12.75">
      <c r="A11" t="s">
        <v>19</v>
      </c>
      <c r="B11" s="53">
        <v>2.810324</v>
      </c>
      <c r="C11" s="53">
        <v>2.886444</v>
      </c>
      <c r="D11" s="53">
        <v>3.068098</v>
      </c>
      <c r="E11" s="53">
        <v>2.50255</v>
      </c>
      <c r="F11" s="53">
        <v>13.68104</v>
      </c>
      <c r="G11" s="53">
        <v>4.266825</v>
      </c>
    </row>
    <row r="12" spans="1:7" ht="12.75">
      <c r="A12" t="s">
        <v>20</v>
      </c>
      <c r="B12" s="53">
        <v>-0.108607</v>
      </c>
      <c r="C12" s="53">
        <v>-0.1264018</v>
      </c>
      <c r="D12" s="53">
        <v>-0.06042112</v>
      </c>
      <c r="E12" s="53">
        <v>-0.1408497</v>
      </c>
      <c r="F12" s="53">
        <v>-0.1646232</v>
      </c>
      <c r="G12" s="53">
        <v>-0.1165718</v>
      </c>
    </row>
    <row r="13" spans="1:7" ht="12.75">
      <c r="A13" t="s">
        <v>21</v>
      </c>
      <c r="B13" s="53">
        <v>0.000616216</v>
      </c>
      <c r="C13" s="53">
        <v>-0.04889859</v>
      </c>
      <c r="D13" s="53">
        <v>-0.2238511</v>
      </c>
      <c r="E13" s="53">
        <v>0.1625098</v>
      </c>
      <c r="F13" s="53">
        <v>-0.03262747</v>
      </c>
      <c r="G13" s="53">
        <v>-0.0307776</v>
      </c>
    </row>
    <row r="14" spans="1:7" ht="12.75">
      <c r="A14" t="s">
        <v>22</v>
      </c>
      <c r="B14" s="53">
        <v>0.06979023</v>
      </c>
      <c r="C14" s="53">
        <v>-0.1027097</v>
      </c>
      <c r="D14" s="53">
        <v>-0.099605</v>
      </c>
      <c r="E14" s="53">
        <v>-0.02688846</v>
      </c>
      <c r="F14" s="53">
        <v>-0.02267124</v>
      </c>
      <c r="G14" s="53">
        <v>-0.04805181</v>
      </c>
    </row>
    <row r="15" spans="1:7" ht="12.75">
      <c r="A15" t="s">
        <v>23</v>
      </c>
      <c r="B15" s="53">
        <v>-0.3381349</v>
      </c>
      <c r="C15" s="53">
        <v>-0.03769284</v>
      </c>
      <c r="D15" s="53">
        <v>-0.05468739</v>
      </c>
      <c r="E15" s="53">
        <v>-0.1183009</v>
      </c>
      <c r="F15" s="53">
        <v>-0.3257575</v>
      </c>
      <c r="G15" s="53">
        <v>-0.1430909</v>
      </c>
    </row>
    <row r="16" spans="1:7" ht="12.75">
      <c r="A16" t="s">
        <v>24</v>
      </c>
      <c r="B16" s="53">
        <v>-0.0104235</v>
      </c>
      <c r="C16" s="53">
        <v>0.01188545</v>
      </c>
      <c r="D16" s="53">
        <v>0.01962986</v>
      </c>
      <c r="E16" s="53">
        <v>0.01354219</v>
      </c>
      <c r="F16" s="53">
        <v>-0.009689599</v>
      </c>
      <c r="G16" s="53">
        <v>0.008026243</v>
      </c>
    </row>
    <row r="17" spans="1:7" ht="12.75">
      <c r="A17" t="s">
        <v>25</v>
      </c>
      <c r="B17" s="53">
        <v>-0.03923924</v>
      </c>
      <c r="C17" s="53">
        <v>-0.01803192</v>
      </c>
      <c r="D17" s="53">
        <v>-0.02227976</v>
      </c>
      <c r="E17" s="53">
        <v>-0.0233776</v>
      </c>
      <c r="F17" s="53">
        <v>-0.03502238</v>
      </c>
      <c r="G17" s="53">
        <v>-0.02567659</v>
      </c>
    </row>
    <row r="18" spans="1:7" ht="12.75">
      <c r="A18" t="s">
        <v>26</v>
      </c>
      <c r="B18" s="53">
        <v>0.06790313</v>
      </c>
      <c r="C18" s="53">
        <v>-0.009770503</v>
      </c>
      <c r="D18" s="53">
        <v>0.01538874</v>
      </c>
      <c r="E18" s="53">
        <v>0.02136136</v>
      </c>
      <c r="F18" s="53">
        <v>0.004320891</v>
      </c>
      <c r="G18" s="53">
        <v>0.01691673</v>
      </c>
    </row>
    <row r="19" spans="1:7" ht="12.75">
      <c r="A19" t="s">
        <v>27</v>
      </c>
      <c r="B19" s="53">
        <v>-0.1902186</v>
      </c>
      <c r="C19" s="53">
        <v>-0.166064</v>
      </c>
      <c r="D19" s="53">
        <v>-0.1810064</v>
      </c>
      <c r="E19" s="53">
        <v>-0.1593574</v>
      </c>
      <c r="F19" s="53">
        <v>-0.1405727</v>
      </c>
      <c r="G19" s="53">
        <v>-0.1681451</v>
      </c>
    </row>
    <row r="20" spans="1:7" ht="12.75">
      <c r="A20" t="s">
        <v>28</v>
      </c>
      <c r="B20" s="53">
        <v>-0.005711614</v>
      </c>
      <c r="C20" s="53">
        <v>0.005897453</v>
      </c>
      <c r="D20" s="53">
        <v>-0.003627722</v>
      </c>
      <c r="E20" s="53">
        <v>0.004816817</v>
      </c>
      <c r="F20" s="53">
        <v>0.004724883</v>
      </c>
      <c r="G20" s="53">
        <v>0.001509302</v>
      </c>
    </row>
    <row r="21" spans="1:7" ht="12.75">
      <c r="A21" t="s">
        <v>29</v>
      </c>
      <c r="B21" s="53">
        <v>-164.2431</v>
      </c>
      <c r="C21" s="53">
        <v>82.74018</v>
      </c>
      <c r="D21" s="53">
        <v>-0.8944403</v>
      </c>
      <c r="E21" s="53">
        <v>36.38262</v>
      </c>
      <c r="F21" s="53">
        <v>-35.04669</v>
      </c>
      <c r="G21" s="53">
        <v>-0.002111595</v>
      </c>
    </row>
    <row r="22" spans="1:7" ht="12.75">
      <c r="A22" t="s">
        <v>30</v>
      </c>
      <c r="B22" s="53">
        <v>138.7819</v>
      </c>
      <c r="C22" s="53">
        <v>52.01491</v>
      </c>
      <c r="D22" s="53">
        <v>-9.224066</v>
      </c>
      <c r="E22" s="53">
        <v>-64.44885</v>
      </c>
      <c r="F22" s="53">
        <v>-108.4276</v>
      </c>
      <c r="G22" s="53">
        <v>0</v>
      </c>
    </row>
    <row r="23" spans="1:7" ht="12.75">
      <c r="A23" t="s">
        <v>31</v>
      </c>
      <c r="B23" s="53">
        <v>4.46224</v>
      </c>
      <c r="C23" s="53">
        <v>5.662327</v>
      </c>
      <c r="D23" s="53">
        <v>5.862692</v>
      </c>
      <c r="E23" s="53">
        <v>4.287814</v>
      </c>
      <c r="F23" s="53">
        <v>10.47127</v>
      </c>
      <c r="G23" s="53">
        <v>5.847485</v>
      </c>
    </row>
    <row r="24" spans="1:7" ht="12.75">
      <c r="A24" t="s">
        <v>32</v>
      </c>
      <c r="B24" s="53">
        <v>-1.786524</v>
      </c>
      <c r="C24" s="53">
        <v>2.658189</v>
      </c>
      <c r="D24" s="53">
        <v>4.389641</v>
      </c>
      <c r="E24" s="53">
        <v>2.072055</v>
      </c>
      <c r="F24" s="53">
        <v>2.298429</v>
      </c>
      <c r="G24" s="53">
        <v>2.242339</v>
      </c>
    </row>
    <row r="25" spans="1:7" ht="12.75">
      <c r="A25" t="s">
        <v>33</v>
      </c>
      <c r="B25" s="53">
        <v>0.6899007</v>
      </c>
      <c r="C25" s="53">
        <v>2.766009</v>
      </c>
      <c r="D25" s="53">
        <v>1.780522</v>
      </c>
      <c r="E25" s="53">
        <v>2.248843</v>
      </c>
      <c r="F25" s="53">
        <v>-0.746012</v>
      </c>
      <c r="G25" s="53">
        <v>1.635484</v>
      </c>
    </row>
    <row r="26" spans="1:7" ht="12.75">
      <c r="A26" t="s">
        <v>34</v>
      </c>
      <c r="B26" s="53">
        <v>1.084622</v>
      </c>
      <c r="C26" s="53">
        <v>0.6276633</v>
      </c>
      <c r="D26" s="53">
        <v>0.6500611</v>
      </c>
      <c r="E26" s="53">
        <v>0.07847148</v>
      </c>
      <c r="F26" s="53">
        <v>1.446564</v>
      </c>
      <c r="G26" s="53">
        <v>0.6757623</v>
      </c>
    </row>
    <row r="27" spans="1:7" ht="12.75">
      <c r="A27" t="s">
        <v>35</v>
      </c>
      <c r="B27" s="53">
        <v>0.1366965</v>
      </c>
      <c r="C27" s="53">
        <v>-0.6581991</v>
      </c>
      <c r="D27" s="53">
        <v>-0.05337153</v>
      </c>
      <c r="E27" s="53">
        <v>-0.8125715</v>
      </c>
      <c r="F27" s="53">
        <v>0.2578764</v>
      </c>
      <c r="G27" s="53">
        <v>-0.3125383</v>
      </c>
    </row>
    <row r="28" spans="1:7" ht="12.75">
      <c r="A28" t="s">
        <v>36</v>
      </c>
      <c r="B28" s="53">
        <v>-0.1371456</v>
      </c>
      <c r="C28" s="53">
        <v>-0.02685288</v>
      </c>
      <c r="D28" s="53">
        <v>0.1574448</v>
      </c>
      <c r="E28" s="53">
        <v>-0.07463348</v>
      </c>
      <c r="F28" s="53">
        <v>0.3047396</v>
      </c>
      <c r="G28" s="53">
        <v>0.03426417</v>
      </c>
    </row>
    <row r="29" spans="1:7" ht="12.75">
      <c r="A29" t="s">
        <v>37</v>
      </c>
      <c r="B29" s="53">
        <v>0.1011451</v>
      </c>
      <c r="C29" s="53">
        <v>0.05090861</v>
      </c>
      <c r="D29" s="53">
        <v>0.02081296</v>
      </c>
      <c r="E29" s="53">
        <v>0.2720011</v>
      </c>
      <c r="F29" s="53">
        <v>0.02144999</v>
      </c>
      <c r="G29" s="53">
        <v>0.100219</v>
      </c>
    </row>
    <row r="30" spans="1:7" ht="12.75">
      <c r="A30" t="s">
        <v>38</v>
      </c>
      <c r="B30" s="53">
        <v>0.08566905</v>
      </c>
      <c r="C30" s="53">
        <v>0.005678622</v>
      </c>
      <c r="D30" s="53">
        <v>-0.04403849</v>
      </c>
      <c r="E30" s="53">
        <v>0.007757994</v>
      </c>
      <c r="F30" s="53">
        <v>0.178227</v>
      </c>
      <c r="G30" s="53">
        <v>0.02884407</v>
      </c>
    </row>
    <row r="31" spans="1:7" ht="12.75">
      <c r="A31" t="s">
        <v>39</v>
      </c>
      <c r="B31" s="53">
        <v>-0.02979273</v>
      </c>
      <c r="C31" s="53">
        <v>-0.0865565</v>
      </c>
      <c r="D31" s="53">
        <v>-0.08060867</v>
      </c>
      <c r="E31" s="53">
        <v>-0.05632413</v>
      </c>
      <c r="F31" s="53">
        <v>-0.0115717</v>
      </c>
      <c r="G31" s="53">
        <v>-0.05963281</v>
      </c>
    </row>
    <row r="32" spans="1:7" ht="12.75">
      <c r="A32" t="s">
        <v>40</v>
      </c>
      <c r="B32" s="53">
        <v>0.01647949</v>
      </c>
      <c r="C32" s="53">
        <v>-0.001197027</v>
      </c>
      <c r="D32" s="53">
        <v>-0.01259176</v>
      </c>
      <c r="E32" s="53">
        <v>-0.01399289</v>
      </c>
      <c r="F32" s="53">
        <v>0.0344007</v>
      </c>
      <c r="G32" s="53">
        <v>0.0002964151</v>
      </c>
    </row>
    <row r="33" spans="1:7" ht="12.75">
      <c r="A33" t="s">
        <v>41</v>
      </c>
      <c r="B33" s="53">
        <v>0.1421078</v>
      </c>
      <c r="C33" s="53">
        <v>0.03780428</v>
      </c>
      <c r="D33" s="53">
        <v>0.06954354</v>
      </c>
      <c r="E33" s="53">
        <v>0.05481416</v>
      </c>
      <c r="F33" s="53">
        <v>0.09041229</v>
      </c>
      <c r="G33" s="53">
        <v>0.07164565</v>
      </c>
    </row>
    <row r="34" spans="1:7" ht="12.75">
      <c r="A34" t="s">
        <v>42</v>
      </c>
      <c r="B34" s="53">
        <v>-0.02204068</v>
      </c>
      <c r="C34" s="53">
        <v>-0.01539727</v>
      </c>
      <c r="D34" s="53">
        <v>-0.007367052</v>
      </c>
      <c r="E34" s="53">
        <v>-0.0009607154</v>
      </c>
      <c r="F34" s="53">
        <v>-0.02879886</v>
      </c>
      <c r="G34" s="53">
        <v>-0.0126921</v>
      </c>
    </row>
    <row r="35" spans="1:7" ht="12.75">
      <c r="A35" t="s">
        <v>43</v>
      </c>
      <c r="B35" s="53">
        <v>-0.002124931</v>
      </c>
      <c r="C35" s="53">
        <v>0.003352551</v>
      </c>
      <c r="D35" s="53">
        <v>-0.005899912</v>
      </c>
      <c r="E35" s="53">
        <v>0.01061593</v>
      </c>
      <c r="F35" s="53">
        <v>4.694211E-06</v>
      </c>
      <c r="G35" s="53">
        <v>0.001634211</v>
      </c>
    </row>
    <row r="36" spans="1:6" ht="12.75">
      <c r="A36" t="s">
        <v>44</v>
      </c>
      <c r="B36" s="53">
        <v>19.00635</v>
      </c>
      <c r="C36" s="53">
        <v>19.0094</v>
      </c>
      <c r="D36" s="53">
        <v>19.02161</v>
      </c>
      <c r="E36" s="53">
        <v>19.02466</v>
      </c>
      <c r="F36" s="53">
        <v>19.03381</v>
      </c>
    </row>
    <row r="37" spans="1:6" ht="12.75">
      <c r="A37" t="s">
        <v>45</v>
      </c>
      <c r="B37" s="53">
        <v>0.3967285</v>
      </c>
      <c r="C37" s="53">
        <v>0.3738403</v>
      </c>
      <c r="D37" s="53">
        <v>0.3687541</v>
      </c>
      <c r="E37" s="53">
        <v>0.3626506</v>
      </c>
      <c r="F37" s="53">
        <v>0.3595988</v>
      </c>
    </row>
    <row r="38" spans="1:7" ht="12.75">
      <c r="A38" t="s">
        <v>56</v>
      </c>
      <c r="B38" s="53">
        <v>0.0003623862</v>
      </c>
      <c r="C38" s="53">
        <v>-0.0002025288</v>
      </c>
      <c r="D38" s="53">
        <v>2.719359E-05</v>
      </c>
      <c r="E38" s="53">
        <v>-7.261939E-05</v>
      </c>
      <c r="F38" s="53">
        <v>5.70925E-05</v>
      </c>
      <c r="G38" s="53">
        <v>0.0002447182</v>
      </c>
    </row>
    <row r="39" spans="1:7" ht="12.75">
      <c r="A39" t="s">
        <v>57</v>
      </c>
      <c r="B39" s="53">
        <v>0.000274184</v>
      </c>
      <c r="C39" s="53">
        <v>-0.0001396048</v>
      </c>
      <c r="D39" s="53">
        <v>0</v>
      </c>
      <c r="E39" s="53">
        <v>-6.231848E-05</v>
      </c>
      <c r="F39" s="53">
        <v>6.019842E-05</v>
      </c>
      <c r="G39" s="53">
        <v>0.001041266</v>
      </c>
    </row>
    <row r="40" spans="2:7" ht="12.75">
      <c r="B40" t="s">
        <v>46</v>
      </c>
      <c r="C40">
        <v>-0.003753</v>
      </c>
      <c r="D40" t="s">
        <v>47</v>
      </c>
      <c r="E40">
        <v>3.116686</v>
      </c>
      <c r="F40" t="s">
        <v>48</v>
      </c>
      <c r="G40">
        <v>55.022333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59</v>
      </c>
      <c r="B50">
        <f>-0.017/(B7*B7+B22*B22)*(B21*B22+B6*B7)</f>
        <v>0.00036238617772706676</v>
      </c>
      <c r="C50">
        <f>-0.017/(C7*C7+C22*C22)*(C21*C22+C6*C7)</f>
        <v>-0.00020252873339484146</v>
      </c>
      <c r="D50">
        <f>-0.017/(D7*D7+D22*D22)*(D21*D22+D6*D7)</f>
        <v>2.719359329878675E-05</v>
      </c>
      <c r="E50">
        <f>-0.017/(E7*E7+E22*E22)*(E21*E22+E6*E7)</f>
        <v>-7.261939957798346E-05</v>
      </c>
      <c r="F50">
        <f>-0.017/(F7*F7+F22*F22)*(F21*F22+F6*F7)</f>
        <v>5.709249205340936E-05</v>
      </c>
      <c r="G50">
        <f>(B50*B$4+C50*C$4+D50*D$4+E50*E$4+F50*F$4)/SUM(B$4:F$4)</f>
        <v>4.1698152802901046E-07</v>
      </c>
    </row>
    <row r="51" spans="1:7" ht="12.75">
      <c r="A51" t="s">
        <v>60</v>
      </c>
      <c r="B51">
        <f>-0.017/(B7*B7+B22*B22)*(B21*B7-B6*B22)</f>
        <v>0.00027418400577213</v>
      </c>
      <c r="C51">
        <f>-0.017/(C7*C7+C22*C22)*(C21*C7-C6*C22)</f>
        <v>-0.00013960485461600534</v>
      </c>
      <c r="D51">
        <f>-0.017/(D7*D7+D22*D22)*(D21*D7-D6*D22)</f>
        <v>1.5456320599365167E-06</v>
      </c>
      <c r="E51">
        <f>-0.017/(E7*E7+E22*E22)*(E21*E7-E6*E22)</f>
        <v>-6.231847767904916E-05</v>
      </c>
      <c r="F51">
        <f>-0.017/(F7*F7+F22*F22)*(F21*F7-F6*F22)</f>
        <v>6.019841318913702E-05</v>
      </c>
      <c r="G51">
        <f>(B51*B$4+C51*C$4+D51*D$4+E51*E$4+F51*F$4)/SUM(B$4:F$4)</f>
        <v>-4.896221376031479E-07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10000.048681335158</v>
      </c>
      <c r="C62">
        <f>C7+(2/0.017)*(C8*C50-C23*C51)</f>
        <v>10000.062673667127</v>
      </c>
      <c r="D62">
        <f>D7+(2/0.017)*(D8*D50-D23*D51)</f>
        <v>10000.004911594051</v>
      </c>
      <c r="E62">
        <f>E7+(2/0.017)*(E8*E50-E23*E51)</f>
        <v>10000.01747566924</v>
      </c>
      <c r="F62">
        <f>F7+(2/0.017)*(F8*F50-F23*F51)</f>
        <v>9999.911030892194</v>
      </c>
    </row>
    <row r="63" spans="1:6" ht="12.75">
      <c r="A63" t="s">
        <v>68</v>
      </c>
      <c r="B63">
        <f>B8+(3/0.017)*(B9*B50-B24*B51)</f>
        <v>4.606059953700841</v>
      </c>
      <c r="C63">
        <f>C8+(3/0.017)*(C9*C50-C24*C51)</f>
        <v>1.3429554924488714</v>
      </c>
      <c r="D63">
        <f>D8+(3/0.017)*(D9*D50-D24*D51)</f>
        <v>1.8641400744710663</v>
      </c>
      <c r="E63">
        <f>E8+(3/0.017)*(E9*E50-E24*E51)</f>
        <v>1.650028811950436</v>
      </c>
      <c r="F63">
        <f>F8+(3/0.017)*(F9*F50-F24*F51)</f>
        <v>-2.237492444017598</v>
      </c>
    </row>
    <row r="64" spans="1:6" ht="12.75">
      <c r="A64" t="s">
        <v>69</v>
      </c>
      <c r="B64">
        <f>B9+(4/0.017)*(B10*B50-B25*B51)</f>
        <v>-0.05135820002277108</v>
      </c>
      <c r="C64">
        <f>C9+(4/0.017)*(C10*C50-C25*C51)</f>
        <v>-0.03327698987311982</v>
      </c>
      <c r="D64">
        <f>D9+(4/0.017)*(D10*D50-D25*D51)</f>
        <v>-0.6551033373029604</v>
      </c>
      <c r="E64">
        <f>E9+(4/0.017)*(E10*E50-E25*E51)</f>
        <v>0.5752195182939296</v>
      </c>
      <c r="F64">
        <f>F9+(4/0.017)*(F10*F50-F25*F51)</f>
        <v>-0.8156230550462494</v>
      </c>
    </row>
    <row r="65" spans="1:6" ht="12.75">
      <c r="A65" t="s">
        <v>70</v>
      </c>
      <c r="B65">
        <f>B10+(5/0.017)*(B11*B50-B26*B51)</f>
        <v>-0.1622852212276288</v>
      </c>
      <c r="C65">
        <f>C10+(5/0.017)*(C11*C50-C26*C51)</f>
        <v>-0.3295315892914229</v>
      </c>
      <c r="D65">
        <f>D10+(5/0.017)*(D11*D50-D26*D51)</f>
        <v>-0.5956682135483107</v>
      </c>
      <c r="E65">
        <f>E10+(5/0.017)*(E11*E50-E26*E51)</f>
        <v>-0.4977425809526649</v>
      </c>
      <c r="F65">
        <f>F10+(5/0.017)*(F11*F50-F26*F51)</f>
        <v>-0.9361042323218104</v>
      </c>
    </row>
    <row r="66" spans="1:6" ht="12.75">
      <c r="A66" t="s">
        <v>71</v>
      </c>
      <c r="B66">
        <f>B11+(6/0.017)*(B12*B50-B27*B51)</f>
        <v>2.7832048225119648</v>
      </c>
      <c r="C66">
        <f>C11+(6/0.017)*(C12*C50-C27*C51)</f>
        <v>2.8630483082784504</v>
      </c>
      <c r="D66">
        <f>D11+(6/0.017)*(D12*D50-D27*D51)</f>
        <v>3.0675472089590303</v>
      </c>
      <c r="E66">
        <f>E11+(6/0.017)*(E12*E50-E27*E51)</f>
        <v>2.4882877182680083</v>
      </c>
      <c r="F66">
        <f>F11+(6/0.017)*(F12*F50-F27*F51)</f>
        <v>13.672243823947035</v>
      </c>
    </row>
    <row r="67" spans="1:6" ht="12.75">
      <c r="A67" t="s">
        <v>72</v>
      </c>
      <c r="B67">
        <f>B12+(7/0.017)*(B13*B50-B28*B51)</f>
        <v>-0.09303140782350497</v>
      </c>
      <c r="C67">
        <f>C12+(7/0.017)*(C13*C50-C28*C51)</f>
        <v>-0.12386756237508775</v>
      </c>
      <c r="D67">
        <f>D12+(7/0.017)*(D13*D50-D28*D51)</f>
        <v>-0.06302786544259144</v>
      </c>
      <c r="E67">
        <f>E12+(7/0.017)*(E13*E50-E28*E51)</f>
        <v>-0.1476242213360703</v>
      </c>
      <c r="F67">
        <f>F12+(7/0.017)*(F13*F50-F28*F51)</f>
        <v>-0.17294398632312538</v>
      </c>
    </row>
    <row r="68" spans="1:6" ht="12.75">
      <c r="A68" t="s">
        <v>73</v>
      </c>
      <c r="B68">
        <f>B13+(8/0.017)*(B14*B50-B29*B51)</f>
        <v>-0.0005326564658022611</v>
      </c>
      <c r="C68">
        <f>C13+(8/0.017)*(C14*C50-C29*C51)</f>
        <v>-0.03576505844888608</v>
      </c>
      <c r="D68">
        <f>D13+(8/0.017)*(D14*D50-D29*D51)</f>
        <v>-0.22514088213588887</v>
      </c>
      <c r="E68">
        <f>E13+(8/0.017)*(E14*E50-E29*E51)</f>
        <v>0.1714054791999075</v>
      </c>
      <c r="F68">
        <f>F13+(8/0.017)*(F14*F50-F29*F51)</f>
        <v>-0.033844229035512374</v>
      </c>
    </row>
    <row r="69" spans="1:6" ht="12.75">
      <c r="A69" t="s">
        <v>74</v>
      </c>
      <c r="B69">
        <f>B14+(9/0.017)*(B15*B50-B30*B51)</f>
        <v>-0.007516856788314805</v>
      </c>
      <c r="C69">
        <f>C14+(9/0.017)*(C15*C50-C30*C51)</f>
        <v>-0.09824853428953806</v>
      </c>
      <c r="D69">
        <f>D14+(9/0.017)*(D15*D50-D30*D51)</f>
        <v>-0.1003562772977619</v>
      </c>
      <c r="E69">
        <f>E14+(9/0.017)*(E15*E50-E30*E51)</f>
        <v>-0.022084362333463274</v>
      </c>
      <c r="F69">
        <f>F14+(9/0.017)*(F15*F50-F30*F51)</f>
        <v>-0.03819745238870231</v>
      </c>
    </row>
    <row r="70" spans="1:6" ht="12.75">
      <c r="A70" t="s">
        <v>75</v>
      </c>
      <c r="B70">
        <f>B15+(10/0.017)*(B16*B50-B31*B51)</f>
        <v>-0.3355517483936768</v>
      </c>
      <c r="C70">
        <f>C15+(10/0.017)*(C16*C50-C31*C51)</f>
        <v>-0.046216871019351756</v>
      </c>
      <c r="D70">
        <f>D15+(10/0.017)*(D16*D50-D31*D51)</f>
        <v>-0.05430009719175708</v>
      </c>
      <c r="E70">
        <f>E15+(10/0.017)*(E16*E50-E31*E51)</f>
        <v>-0.12094411161468696</v>
      </c>
      <c r="F70">
        <f>F15+(10/0.017)*(F16*F50-F31*F51)</f>
        <v>-0.3256731502211809</v>
      </c>
    </row>
    <row r="71" spans="1:6" ht="12.75">
      <c r="A71" t="s">
        <v>76</v>
      </c>
      <c r="B71">
        <f>B16+(11/0.017)*(B17*B50-B32*B51)</f>
        <v>-0.022548198741162626</v>
      </c>
      <c r="C71">
        <f>C16+(11/0.017)*(C17*C50-C32*C51)</f>
        <v>0.014140366618686909</v>
      </c>
      <c r="D71">
        <f>D16+(11/0.017)*(D17*D50-D32*D51)</f>
        <v>0.01925042179134335</v>
      </c>
      <c r="E71">
        <f>E16+(11/0.017)*(E17*E50-E32*E51)</f>
        <v>0.014076435199816627</v>
      </c>
      <c r="F71">
        <f>F16+(11/0.017)*(F17*F50-F32*F51)</f>
        <v>-0.012323375914635726</v>
      </c>
    </row>
    <row r="72" spans="1:6" ht="12.75">
      <c r="A72" t="s">
        <v>77</v>
      </c>
      <c r="B72">
        <f>B17+(12/0.017)*(B18*B50-B33*B51)</f>
        <v>-0.04937326126051335</v>
      </c>
      <c r="C72">
        <f>C17+(12/0.017)*(C18*C50-C33*C51)</f>
        <v>-0.012909706863188288</v>
      </c>
      <c r="D72">
        <f>D17+(12/0.017)*(D18*D50-D33*D51)</f>
        <v>-0.022060240179796263</v>
      </c>
      <c r="E72">
        <f>E17+(12/0.017)*(E18*E50-E33*E51)</f>
        <v>-0.022061351151232932</v>
      </c>
      <c r="F72">
        <f>F17+(12/0.017)*(F18*F50-F33*F51)</f>
        <v>-0.03869013479226936</v>
      </c>
    </row>
    <row r="73" spans="1:6" ht="12.75">
      <c r="A73" t="s">
        <v>78</v>
      </c>
      <c r="B73">
        <f>B18+(13/0.017)*(B19*B50-B34*B51)</f>
        <v>0.019811243946748366</v>
      </c>
      <c r="C73">
        <f>C18+(13/0.017)*(C19*C50-C34*C51)</f>
        <v>0.014304883662024606</v>
      </c>
      <c r="D73">
        <f>D18+(13/0.017)*(D19*D50-D34*D51)</f>
        <v>0.011633401190226574</v>
      </c>
      <c r="E73">
        <f>E18+(13/0.017)*(E19*E50-E34*E51)</f>
        <v>0.03016508876507473</v>
      </c>
      <c r="F73">
        <f>F18+(13/0.017)*(F19*F50-F34*F51)</f>
        <v>-0.0004906384760154361</v>
      </c>
    </row>
    <row r="74" spans="1:6" ht="12.75">
      <c r="A74" t="s">
        <v>79</v>
      </c>
      <c r="B74">
        <f>B19+(14/0.017)*(B20*B50-B35*B51)</f>
        <v>-0.19144334295385895</v>
      </c>
      <c r="C74">
        <f>C19+(14/0.017)*(C20*C50-C35*C51)</f>
        <v>-0.16666218812232764</v>
      </c>
      <c r="D74">
        <f>D19+(14/0.017)*(D20*D50-D35*D51)</f>
        <v>-0.18108013199114323</v>
      </c>
      <c r="E74">
        <f>E19+(14/0.017)*(E20*E50-E35*E51)</f>
        <v>-0.15910064474490446</v>
      </c>
      <c r="F74">
        <f>F19+(14/0.017)*(F20*F50-F35*F51)</f>
        <v>-0.1403507812555833</v>
      </c>
    </row>
    <row r="75" spans="1:6" ht="12.75">
      <c r="A75" t="s">
        <v>80</v>
      </c>
      <c r="B75" s="53">
        <f>B20</f>
        <v>-0.005711614</v>
      </c>
      <c r="C75" s="53">
        <f>C20</f>
        <v>0.005897453</v>
      </c>
      <c r="D75" s="53">
        <f>D20</f>
        <v>-0.003627722</v>
      </c>
      <c r="E75" s="53">
        <f>E20</f>
        <v>0.004816817</v>
      </c>
      <c r="F75" s="53">
        <f>F20</f>
        <v>0.004724883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139.11787900571053</v>
      </c>
      <c r="C82">
        <f>C22+(2/0.017)*(C8*C51+C23*C50)</f>
        <v>51.85909098043066</v>
      </c>
      <c r="D82">
        <f>D22+(2/0.017)*(D8*D51+D23*D50)</f>
        <v>-9.204970045645045</v>
      </c>
      <c r="E82">
        <f>E22+(2/0.017)*(E8*E51+E23*E50)</f>
        <v>-64.49746325486211</v>
      </c>
      <c r="F82">
        <f>F22+(2/0.017)*(F8*F51+F23*F50)</f>
        <v>-108.37288246390202</v>
      </c>
    </row>
    <row r="83" spans="1:6" ht="12.75">
      <c r="A83" t="s">
        <v>83</v>
      </c>
      <c r="B83">
        <f>B23+(3/0.017)*(B9*B51+B24*B50)</f>
        <v>4.349203925910414</v>
      </c>
      <c r="C83">
        <f>C23+(3/0.017)*(C9*C51+C24*C50)</f>
        <v>5.570595847239245</v>
      </c>
      <c r="D83">
        <f>D23+(3/0.017)*(D9*D51+D24*D50)</f>
        <v>5.883579887346756</v>
      </c>
      <c r="E83">
        <f>E23+(3/0.017)*(E9*E51+E24*E50)</f>
        <v>4.255380716669262</v>
      </c>
      <c r="F83">
        <f>F23+(3/0.017)*(F9*F51+F24*F50)</f>
        <v>10.485812905105755</v>
      </c>
    </row>
    <row r="84" spans="1:6" ht="12.75">
      <c r="A84" t="s">
        <v>84</v>
      </c>
      <c r="B84">
        <f>B24+(4/0.017)*(B10*B51+B25*B50)</f>
        <v>-1.7518490872846582</v>
      </c>
      <c r="C84">
        <f>C24+(4/0.017)*(C10*C51+C25*C50)</f>
        <v>2.5324013492806556</v>
      </c>
      <c r="D84">
        <f>D24+(4/0.017)*(D10*D51+D25*D50)</f>
        <v>4.400808208406986</v>
      </c>
      <c r="E84">
        <f>E24+(4/0.017)*(E10*E51+E25*E50)</f>
        <v>2.0401650174557733</v>
      </c>
      <c r="F84">
        <f>F24+(4/0.017)*(F10*F51+F25*F50)</f>
        <v>2.2722569295379986</v>
      </c>
    </row>
    <row r="85" spans="1:6" ht="12.75">
      <c r="A85" t="s">
        <v>85</v>
      </c>
      <c r="B85">
        <f>B25+(5/0.017)*(B11*B51+B26*B50)</f>
        <v>1.0321353802047772</v>
      </c>
      <c r="C85">
        <f>C25+(5/0.017)*(C11*C51+C26*C50)</f>
        <v>2.6101026917280388</v>
      </c>
      <c r="D85">
        <f>D25+(5/0.017)*(D11*D51+D26*D50)</f>
        <v>1.7871160140601732</v>
      </c>
      <c r="E85">
        <f>E25+(5/0.017)*(E11*E51+E26*E50)</f>
        <v>2.201297806447853</v>
      </c>
      <c r="F85">
        <f>F25+(5/0.017)*(F11*F51+F26*F50)</f>
        <v>-0.47949292869062965</v>
      </c>
    </row>
    <row r="86" spans="1:6" ht="12.75">
      <c r="A86" t="s">
        <v>86</v>
      </c>
      <c r="B86">
        <f>B26+(6/0.017)*(B12*B51+B27*B50)</f>
        <v>1.0915956305278027</v>
      </c>
      <c r="C86">
        <f>C26+(6/0.017)*(C12*C51+C27*C50)</f>
        <v>0.6809399593965269</v>
      </c>
      <c r="D86">
        <f>D26+(6/0.017)*(D12*D51+D27*D50)</f>
        <v>0.6495158932350388</v>
      </c>
      <c r="E86">
        <f>E26+(6/0.017)*(E12*E51+E27*E50)</f>
        <v>0.10239594823402311</v>
      </c>
      <c r="F86">
        <f>F26+(6/0.017)*(F12*F51+F27*F50)</f>
        <v>1.4482626179659919</v>
      </c>
    </row>
    <row r="87" spans="1:6" ht="12.75">
      <c r="A87" t="s">
        <v>87</v>
      </c>
      <c r="B87">
        <f>B27+(7/0.017)*(B13*B51+B28*B50)</f>
        <v>0.1163015004450888</v>
      </c>
      <c r="C87">
        <f>C27+(7/0.017)*(C13*C51+C28*C50)</f>
        <v>-0.6531488222202372</v>
      </c>
      <c r="D87">
        <f>D27+(7/0.017)*(D13*D51+D28*D50)</f>
        <v>-0.051751030650013095</v>
      </c>
      <c r="E87">
        <f>E27+(7/0.017)*(E13*E51+E28*E50)</f>
        <v>-0.8145098925803165</v>
      </c>
      <c r="F87">
        <f>F27+(7/0.017)*(F13*F51+F28*F50)</f>
        <v>0.2642316675821695</v>
      </c>
    </row>
    <row r="88" spans="1:6" ht="12.75">
      <c r="A88" t="s">
        <v>88</v>
      </c>
      <c r="B88">
        <f>B28+(8/0.017)*(B14*B51+B29*B50)</f>
        <v>-0.11089197599530343</v>
      </c>
      <c r="C88">
        <f>C28+(8/0.017)*(C14*C51+C29*C50)</f>
        <v>-0.024957201678135733</v>
      </c>
      <c r="D88">
        <f>D28+(8/0.017)*(D14*D51+D29*D50)</f>
        <v>0.15763869481800186</v>
      </c>
      <c r="E88">
        <f>E28+(8/0.017)*(E14*E51+E29*E50)</f>
        <v>-0.08314026055163154</v>
      </c>
      <c r="F88">
        <f>F28+(8/0.017)*(F14*F51+F29*F50)</f>
        <v>0.30467365209910147</v>
      </c>
    </row>
    <row r="89" spans="1:6" ht="12.75">
      <c r="A89" t="s">
        <v>89</v>
      </c>
      <c r="B89">
        <f>B29+(9/0.017)*(B15*B51+B30*B50)</f>
        <v>0.06849844610887372</v>
      </c>
      <c r="C89">
        <f>C29+(9/0.017)*(C15*C51+C30*C50)</f>
        <v>0.05308556140850508</v>
      </c>
      <c r="D89">
        <f>D29+(9/0.017)*(D15*D51+D30*D50)</f>
        <v>0.020134205745394207</v>
      </c>
      <c r="E89">
        <f>E29+(9/0.017)*(E15*E51+E30*E50)</f>
        <v>0.27560583883345097</v>
      </c>
      <c r="F89">
        <f>F29+(9/0.017)*(F15*F51+F30*F50)</f>
        <v>0.016455169468863773</v>
      </c>
    </row>
    <row r="90" spans="1:6" ht="12.75">
      <c r="A90" t="s">
        <v>90</v>
      </c>
      <c r="B90">
        <f>B30+(10/0.017)*(B16*B51+B31*B50)</f>
        <v>0.07763703203945864</v>
      </c>
      <c r="C90">
        <f>C30+(10/0.017)*(C16*C51+C31*C50)</f>
        <v>0.01501445246634988</v>
      </c>
      <c r="D90">
        <f>D30+(10/0.017)*(D16*D51+D31*D50)</f>
        <v>-0.04531007755728709</v>
      </c>
      <c r="E90">
        <f>E30+(10/0.017)*(E16*E51+E31*E50)</f>
        <v>0.009667579786536378</v>
      </c>
      <c r="F90">
        <f>F30+(10/0.017)*(F16*F51+F31*F50)</f>
        <v>0.1774952613679215</v>
      </c>
    </row>
    <row r="91" spans="1:6" ht="12.75">
      <c r="A91" t="s">
        <v>91</v>
      </c>
      <c r="B91">
        <f>B31+(11/0.017)*(B17*B51+B32*B50)</f>
        <v>-0.032890092280075785</v>
      </c>
      <c r="C91">
        <f>C31+(11/0.017)*(C17*C51+C32*C50)</f>
        <v>-0.08477076263210791</v>
      </c>
      <c r="D91">
        <f>D31+(11/0.017)*(D17*D51+D32*D50)</f>
        <v>-0.08085251509580563</v>
      </c>
      <c r="E91">
        <f>E31+(11/0.017)*(E17*E51+E32*E50)</f>
        <v>-0.05472394594979673</v>
      </c>
      <c r="F91">
        <f>F31+(11/0.017)*(F17*F51+F32*F50)</f>
        <v>-0.011665051183410456</v>
      </c>
    </row>
    <row r="92" spans="1:6" ht="12.75">
      <c r="A92" t="s">
        <v>92</v>
      </c>
      <c r="B92">
        <f>B32+(12/0.017)*(B18*B51+B33*B50)</f>
        <v>0.06597303446240105</v>
      </c>
      <c r="C92">
        <f>C32+(12/0.017)*(C18*C51+C33*C50)</f>
        <v>-0.005638751678444961</v>
      </c>
      <c r="D92">
        <f>D32+(12/0.017)*(D18*D51+D33*D50)</f>
        <v>-0.011240048889488987</v>
      </c>
      <c r="E92">
        <f>E32+(12/0.017)*(E18*E51+E33*E50)</f>
        <v>-0.017742380934535753</v>
      </c>
      <c r="F92">
        <f>F32+(12/0.017)*(F18*F51+F33*F50)</f>
        <v>0.03822797557420148</v>
      </c>
    </row>
    <row r="93" spans="1:6" ht="12.75">
      <c r="A93" t="s">
        <v>93</v>
      </c>
      <c r="B93">
        <f>B33+(13/0.017)*(B19*B51+B34*B50)</f>
        <v>0.09611675520582738</v>
      </c>
      <c r="C93">
        <f>C33+(13/0.017)*(C19*C51+C34*C50)</f>
        <v>0.05791736777536936</v>
      </c>
      <c r="D93">
        <f>D33+(13/0.017)*(D19*D51+D34*D50)</f>
        <v>0.0691764001858644</v>
      </c>
      <c r="E93">
        <f>E33+(13/0.017)*(E19*E51+E34*E50)</f>
        <v>0.06246173664442707</v>
      </c>
      <c r="F93">
        <f>F33+(13/0.017)*(F19*F51+F34*F50)</f>
        <v>0.08268382658092188</v>
      </c>
    </row>
    <row r="94" spans="1:6" ht="12.75">
      <c r="A94" t="s">
        <v>94</v>
      </c>
      <c r="B94">
        <f>B34+(14/0.017)*(B20*B51+B35*B50)</f>
        <v>-0.023964509623855944</v>
      </c>
      <c r="C94">
        <f>C34+(14/0.017)*(C20*C51+C35*C50)</f>
        <v>-0.01663445903933992</v>
      </c>
      <c r="D94">
        <f>D34+(14/0.017)*(D20*D51+D35*D50)</f>
        <v>-0.007503796531291833</v>
      </c>
      <c r="E94">
        <f>E34+(14/0.017)*(E20*E51+E35*E50)</f>
        <v>-0.0018427970655086195</v>
      </c>
      <c r="F94">
        <f>F34+(14/0.017)*(F20*F51+F35*F50)</f>
        <v>-0.028564402441981197</v>
      </c>
    </row>
    <row r="95" spans="1:6" ht="12.75">
      <c r="A95" t="s">
        <v>95</v>
      </c>
      <c r="B95" s="53">
        <f>B35</f>
        <v>-0.002124931</v>
      </c>
      <c r="C95" s="53">
        <f>C35</f>
        <v>0.003352551</v>
      </c>
      <c r="D95" s="53">
        <f>D35</f>
        <v>-0.005899912</v>
      </c>
      <c r="E95" s="53">
        <f>E35</f>
        <v>0.01061593</v>
      </c>
      <c r="F95" s="53">
        <f>F35</f>
        <v>4.694211E-06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4.606037530895162</v>
      </c>
      <c r="C103">
        <f>C63*10000/C62</f>
        <v>1.342947075707072</v>
      </c>
      <c r="D103">
        <f>D63*10000/D62</f>
        <v>1.864139158881586</v>
      </c>
      <c r="E103">
        <f>E63*10000/E62</f>
        <v>1.6500259284196999</v>
      </c>
      <c r="F103">
        <f>F63*10000/F62</f>
        <v>-2.237512350965355</v>
      </c>
      <c r="G103">
        <f>AVERAGE(C103:E103)</f>
        <v>1.6190373876694526</v>
      </c>
      <c r="H103">
        <f>STDEV(C103:E103)</f>
        <v>0.261974262350942</v>
      </c>
      <c r="I103">
        <f>(B103*B4+C103*C4+D103*D4+E103*E4+F103*F4)/SUM(B4:F4)</f>
        <v>1.5369221368234864</v>
      </c>
      <c r="K103">
        <f>(LN(H103)+LN(H123))/2-LN(K114*K115^3)</f>
        <v>-4.621409214715291</v>
      </c>
    </row>
    <row r="104" spans="1:11" ht="12.75">
      <c r="A104" t="s">
        <v>69</v>
      </c>
      <c r="B104">
        <f>B64*10000/B62</f>
        <v>-0.051357950005413364</v>
      </c>
      <c r="C104">
        <f>C64*10000/C62</f>
        <v>-0.033276781315328297</v>
      </c>
      <c r="D104">
        <f>D64*10000/D62</f>
        <v>-0.655103015542953</v>
      </c>
      <c r="E104">
        <f>E64*10000/E62</f>
        <v>0.5752185130610821</v>
      </c>
      <c r="F104">
        <f>F64*10000/F62</f>
        <v>-0.8156303116363621</v>
      </c>
      <c r="G104">
        <f>AVERAGE(C104:E104)</f>
        <v>-0.03772042793239975</v>
      </c>
      <c r="H104">
        <f>STDEV(C104:E104)</f>
        <v>0.615172801278702</v>
      </c>
      <c r="I104">
        <f>(B104*B4+C104*C4+D104*D4+E104*E4+F104*F4)/SUM(B4:F4)</f>
        <v>-0.14347911448380446</v>
      </c>
      <c r="K104">
        <f>(LN(H104)+LN(H124))/2-LN(K114*K115^4)</f>
        <v>-3.420440820462451</v>
      </c>
    </row>
    <row r="105" spans="1:11" ht="12.75">
      <c r="A105" t="s">
        <v>70</v>
      </c>
      <c r="B105">
        <f>B65*10000/B62</f>
        <v>-0.16228443120535016</v>
      </c>
      <c r="C105">
        <f>C65*10000/C62</f>
        <v>-0.3295295240090533</v>
      </c>
      <c r="D105">
        <f>D65*10000/D62</f>
        <v>-0.5956679209804089</v>
      </c>
      <c r="E105">
        <f>E65*10000/E62</f>
        <v>-0.49774171111571386</v>
      </c>
      <c r="F105">
        <f>F65*10000/F62</f>
        <v>-0.9361125608317448</v>
      </c>
      <c r="G105">
        <f>AVERAGE(C105:E105)</f>
        <v>-0.4743130520350587</v>
      </c>
      <c r="H105">
        <f>STDEV(C105:E105)</f>
        <v>0.13460716227362807</v>
      </c>
      <c r="I105">
        <f>(B105*B4+C105*C4+D105*D4+E105*E4+F105*F4)/SUM(B4:F4)</f>
        <v>-0.49075388752502036</v>
      </c>
      <c r="K105">
        <f>(LN(H105)+LN(H125))/2-LN(K114*K115^5)</f>
        <v>-4.142609191322927</v>
      </c>
    </row>
    <row r="106" spans="1:11" ht="12.75">
      <c r="A106" t="s">
        <v>71</v>
      </c>
      <c r="B106">
        <f>B66*10000/B62</f>
        <v>2.783191273565245</v>
      </c>
      <c r="C106">
        <f>C66*10000/C62</f>
        <v>2.8630303646172455</v>
      </c>
      <c r="D106">
        <f>D66*10000/D62</f>
        <v>3.0675457023051083</v>
      </c>
      <c r="E106">
        <f>E66*10000/E62</f>
        <v>2.488283369826294</v>
      </c>
      <c r="F106">
        <f>F66*10000/F62</f>
        <v>13.672365465762745</v>
      </c>
      <c r="G106">
        <f>AVERAGE(C106:E106)</f>
        <v>2.8062864789162156</v>
      </c>
      <c r="H106">
        <f>STDEV(C106:E106)</f>
        <v>0.29377051227197937</v>
      </c>
      <c r="I106">
        <f>(B106*B4+C106*C4+D106*D4+E106*E4+F106*F4)/SUM(B4:F4)</f>
        <v>4.252636100530855</v>
      </c>
      <c r="K106">
        <f>(LN(H106)+LN(H126))/2-LN(K114*K115^6)</f>
        <v>-3.2785484899418353</v>
      </c>
    </row>
    <row r="107" spans="1:11" ht="12.75">
      <c r="A107" t="s">
        <v>72</v>
      </c>
      <c r="B107">
        <f>B67*10000/B62</f>
        <v>-0.09303095493639524</v>
      </c>
      <c r="C107">
        <f>C67*10000/C62</f>
        <v>-0.123866786056516</v>
      </c>
      <c r="D107">
        <f>D67*10000/D62</f>
        <v>-0.06302783448587775</v>
      </c>
      <c r="E107">
        <f>E67*10000/E62</f>
        <v>-0.14762396335331476</v>
      </c>
      <c r="F107">
        <f>F67*10000/F62</f>
        <v>-0.17294552500403126</v>
      </c>
      <c r="G107">
        <f>AVERAGE(C107:E107)</f>
        <v>-0.11150619463190285</v>
      </c>
      <c r="H107">
        <f>STDEV(C107:E107)</f>
        <v>0.0436315759526706</v>
      </c>
      <c r="I107">
        <f>(B107*B4+C107*C4+D107*D4+E107*E4+F107*F4)/SUM(B4:F4)</f>
        <v>-0.11702857924992714</v>
      </c>
      <c r="K107">
        <f>(LN(H107)+LN(H127))/2-LN(K114*K115^7)</f>
        <v>-3.5349667163369096</v>
      </c>
    </row>
    <row r="108" spans="1:9" ht="12.75">
      <c r="A108" t="s">
        <v>73</v>
      </c>
      <c r="B108">
        <f>B68*10000/B62</f>
        <v>-0.0005326538727720907</v>
      </c>
      <c r="C108">
        <f>C68*10000/C62</f>
        <v>-0.03576483429755412</v>
      </c>
      <c r="D108">
        <f>D68*10000/D62</f>
        <v>-0.22514077155588147</v>
      </c>
      <c r="E108">
        <f>E68*10000/E62</f>
        <v>0.17140517965788496</v>
      </c>
      <c r="F108">
        <f>F68*10000/F62</f>
        <v>-0.03384453014727751</v>
      </c>
      <c r="G108">
        <f>AVERAGE(C108:E108)</f>
        <v>-0.029833475398516874</v>
      </c>
      <c r="H108">
        <f>STDEV(C108:E108)</f>
        <v>0.1983395034273294</v>
      </c>
      <c r="I108">
        <f>(B108*B4+C108*C4+D108*D4+E108*E4+F108*F4)/SUM(B4:F4)</f>
        <v>-0.026126958532703255</v>
      </c>
    </row>
    <row r="109" spans="1:9" ht="12.75">
      <c r="A109" t="s">
        <v>74</v>
      </c>
      <c r="B109">
        <f>B69*10000/B62</f>
        <v>-0.007516820195430479</v>
      </c>
      <c r="C109">
        <f>C69*10000/C62</f>
        <v>-0.09824791853380384</v>
      </c>
      <c r="D109">
        <f>D69*10000/D62</f>
        <v>-0.10035622800685666</v>
      </c>
      <c r="E109">
        <f>E69*10000/E62</f>
        <v>-0.02208432373962957</v>
      </c>
      <c r="F109">
        <f>F69*10000/F62</f>
        <v>-0.03819779223105181</v>
      </c>
      <c r="G109">
        <f>AVERAGE(C109:E109)</f>
        <v>-0.07356282342676336</v>
      </c>
      <c r="H109">
        <f>STDEV(C109:E109)</f>
        <v>0.04459414972546529</v>
      </c>
      <c r="I109">
        <f>(B109*B4+C109*C4+D109*D4+E109*E4+F109*F4)/SUM(B4:F4)</f>
        <v>-0.05928365268598727</v>
      </c>
    </row>
    <row r="110" spans="1:11" ht="12.75">
      <c r="A110" t="s">
        <v>75</v>
      </c>
      <c r="B110">
        <f>B70*10000/B62</f>
        <v>-0.33555011489091624</v>
      </c>
      <c r="C110">
        <f>C70*10000/C62</f>
        <v>-0.04621658136308814</v>
      </c>
      <c r="D110">
        <f>D70*10000/D62</f>
        <v>-0.05430007052176675</v>
      </c>
      <c r="E110">
        <f>E70*10000/E62</f>
        <v>-0.12094390025712723</v>
      </c>
      <c r="F110">
        <f>F70*10000/F62</f>
        <v>-0.32567604773192094</v>
      </c>
      <c r="G110">
        <f>AVERAGE(C110:E110)</f>
        <v>-0.07382018404732738</v>
      </c>
      <c r="H110">
        <f>STDEV(C110:E110)</f>
        <v>0.04100998867728366</v>
      </c>
      <c r="I110">
        <f>(B110*B4+C110*C4+D110*D4+E110*E4+F110*F4)/SUM(B4:F4)</f>
        <v>-0.14531000557396306</v>
      </c>
      <c r="K110">
        <f>EXP(AVERAGE(K103:K107))</f>
        <v>0.022379836392558625</v>
      </c>
    </row>
    <row r="111" spans="1:9" ht="12.75">
      <c r="A111" t="s">
        <v>76</v>
      </c>
      <c r="B111">
        <f>B71*10000/B62</f>
        <v>-0.022548088974054973</v>
      </c>
      <c r="C111">
        <f>C71*10000/C62</f>
        <v>0.014140277996379286</v>
      </c>
      <c r="D111">
        <f>D71*10000/D62</f>
        <v>0.019250412336322277</v>
      </c>
      <c r="E111">
        <f>E71*10000/E62</f>
        <v>0.014076410600347053</v>
      </c>
      <c r="F111">
        <f>F71*10000/F62</f>
        <v>-0.01232348555558722</v>
      </c>
      <c r="G111">
        <f>AVERAGE(C111:E111)</f>
        <v>0.015822366977682873</v>
      </c>
      <c r="H111">
        <f>STDEV(C111:E111)</f>
        <v>0.0029689461087624735</v>
      </c>
      <c r="I111">
        <f>(B111*B4+C111*C4+D111*D4+E111*E4+F111*F4)/SUM(B4:F4)</f>
        <v>0.0065127113384496945</v>
      </c>
    </row>
    <row r="112" spans="1:9" ht="12.75">
      <c r="A112" t="s">
        <v>77</v>
      </c>
      <c r="B112">
        <f>B72*10000/B62</f>
        <v>-0.0493730209060555</v>
      </c>
      <c r="C112">
        <f>C72*10000/C62</f>
        <v>-0.01290962595382831</v>
      </c>
      <c r="D112">
        <f>D72*10000/D62</f>
        <v>-0.022060229344707142</v>
      </c>
      <c r="E112">
        <f>E72*10000/E62</f>
        <v>-0.022061312597612737</v>
      </c>
      <c r="F112">
        <f>F72*10000/F62</f>
        <v>-0.03869047901800925</v>
      </c>
      <c r="G112">
        <f>AVERAGE(C112:E112)</f>
        <v>-0.019010389298716065</v>
      </c>
      <c r="H112">
        <f>STDEV(C112:E112)</f>
        <v>0.005283416066911989</v>
      </c>
      <c r="I112">
        <f>(B112*B4+C112*C4+D112*D4+E112*E4+F112*F4)/SUM(B4:F4)</f>
        <v>-0.02603135922275899</v>
      </c>
    </row>
    <row r="113" spans="1:9" ht="12.75">
      <c r="A113" t="s">
        <v>78</v>
      </c>
      <c r="B113">
        <f>B73*10000/B62</f>
        <v>0.019811147503437217</v>
      </c>
      <c r="C113">
        <f>C73*10000/C62</f>
        <v>0.014304794008634802</v>
      </c>
      <c r="D113">
        <f>D73*10000/D62</f>
        <v>0.011633395476374974</v>
      </c>
      <c r="E113">
        <f>E73*10000/E62</f>
        <v>0.030165036049655466</v>
      </c>
      <c r="F113">
        <f>F73*10000/F62</f>
        <v>-0.0004906428412210196</v>
      </c>
      <c r="G113">
        <f>AVERAGE(C113:E113)</f>
        <v>0.018701075178221747</v>
      </c>
      <c r="H113">
        <f>STDEV(C113:E113)</f>
        <v>0.010017529220115234</v>
      </c>
      <c r="I113">
        <f>(B113*B4+C113*C4+D113*D4+E113*E4+F113*F4)/SUM(B4:F4)</f>
        <v>0.016301317395934028</v>
      </c>
    </row>
    <row r="114" spans="1:11" ht="12.75">
      <c r="A114" t="s">
        <v>79</v>
      </c>
      <c r="B114">
        <f>B74*10000/B62</f>
        <v>-0.1914424109866417</v>
      </c>
      <c r="C114">
        <f>C74*10000/C62</f>
        <v>-0.16666114359582396</v>
      </c>
      <c r="D114">
        <f>D74*10000/D62</f>
        <v>-0.181080043051977</v>
      </c>
      <c r="E114">
        <f>E74*10000/E62</f>
        <v>-0.15910036670636601</v>
      </c>
      <c r="F114">
        <f>F74*10000/F62</f>
        <v>-0.1403520299550717</v>
      </c>
      <c r="G114">
        <f>AVERAGE(C114:E114)</f>
        <v>-0.168947184451389</v>
      </c>
      <c r="H114">
        <f>STDEV(C114:E114)</f>
        <v>0.011166737668604206</v>
      </c>
      <c r="I114">
        <f>(B114*B4+C114*C4+D114*D4+E114*E4+F114*F4)/SUM(B4:F4)</f>
        <v>-0.16838863239405885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-0.005711586195235815</v>
      </c>
      <c r="C115">
        <f>C75*10000/C62</f>
        <v>0.005897416038731028</v>
      </c>
      <c r="D115">
        <f>D75*10000/D62</f>
        <v>-0.0036277202182110955</v>
      </c>
      <c r="E115">
        <f>E75*10000/E62</f>
        <v>0.0048168085823046426</v>
      </c>
      <c r="F115">
        <f>F75*10000/F62</f>
        <v>0.004724925037236502</v>
      </c>
      <c r="G115">
        <f>AVERAGE(C115:E115)</f>
        <v>0.002362168134274858</v>
      </c>
      <c r="H115">
        <f>STDEV(C115:E115)</f>
        <v>0.005215457791522835</v>
      </c>
      <c r="I115">
        <f>(B115*B4+C115*C4+D115*D4+E115*E4+F115*F4)/SUM(B4:F4)</f>
        <v>0.0015086202331995977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139.11720176459798</v>
      </c>
      <c r="C122">
        <f>C82*10000/C62</f>
        <v>51.8587659625271</v>
      </c>
      <c r="D122">
        <f>D82*10000/D62</f>
        <v>-9.204965524539654</v>
      </c>
      <c r="E122">
        <f>E82*10000/E62</f>
        <v>-64.49735054142563</v>
      </c>
      <c r="F122">
        <f>F82*10000/F62</f>
        <v>-108.37384665634669</v>
      </c>
      <c r="G122">
        <f>AVERAGE(C122:E122)</f>
        <v>-7.281183367812727</v>
      </c>
      <c r="H122">
        <f>STDEV(C122:E122)</f>
        <v>58.20190860539078</v>
      </c>
      <c r="I122">
        <f>(B122*B4+C122*C4+D122*D4+E122*E4+F122*F4)/SUM(B4:F4)</f>
        <v>0.42453027018856526</v>
      </c>
    </row>
    <row r="123" spans="1:9" ht="12.75">
      <c r="A123" t="s">
        <v>83</v>
      </c>
      <c r="B123">
        <f>B83*10000/B62</f>
        <v>4.349182753508086</v>
      </c>
      <c r="C123">
        <f>C83*10000/C62</f>
        <v>5.5705609344910725</v>
      </c>
      <c r="D123">
        <f>D83*10000/D62</f>
        <v>5.883576997572578</v>
      </c>
      <c r="E123">
        <f>E83*10000/E62</f>
        <v>4.255373280119669</v>
      </c>
      <c r="F123">
        <f>F83*10000/F62</f>
        <v>10.485906197277647</v>
      </c>
      <c r="G123">
        <f>AVERAGE(C123:E123)</f>
        <v>5.23650373739444</v>
      </c>
      <c r="H123">
        <f>STDEV(C123:E123)</f>
        <v>0.8639777164840052</v>
      </c>
      <c r="I123">
        <f>(B123*B4+C123*C4+D123*D4+E123*E4+F123*F4)/SUM(B4:F4)</f>
        <v>5.808399861089885</v>
      </c>
    </row>
    <row r="124" spans="1:9" ht="12.75">
      <c r="A124" t="s">
        <v>84</v>
      </c>
      <c r="B124">
        <f>B84*10000/B62</f>
        <v>-1.751840559090918</v>
      </c>
      <c r="C124">
        <f>C84*10000/C62</f>
        <v>2.5323854778922077</v>
      </c>
      <c r="D124">
        <f>D84*10000/D62</f>
        <v>4.400806046909707</v>
      </c>
      <c r="E124">
        <f>E84*10000/E62</f>
        <v>2.0401614521371</v>
      </c>
      <c r="F124">
        <f>F84*10000/F62</f>
        <v>2.2722771457850337</v>
      </c>
      <c r="G124">
        <f>AVERAGE(C124:E124)</f>
        <v>2.9911176589796717</v>
      </c>
      <c r="H124">
        <f>STDEV(C124:E124)</f>
        <v>1.24538634012953</v>
      </c>
      <c r="I124">
        <f>(B124*B4+C124*C4+D124*D4+E124*E4+F124*F4)/SUM(B4:F4)</f>
        <v>2.2086130581102377</v>
      </c>
    </row>
    <row r="125" spans="1:9" ht="12.75">
      <c r="A125" t="s">
        <v>85</v>
      </c>
      <c r="B125">
        <f>B85*10000/B62</f>
        <v>1.0321303556564</v>
      </c>
      <c r="C125">
        <f>C85*10000/C62</f>
        <v>2.6100863333598356</v>
      </c>
      <c r="D125">
        <f>D85*10000/D62</f>
        <v>1.787115136301766</v>
      </c>
      <c r="E125">
        <f>E85*10000/E62</f>
        <v>2.2012939595393393</v>
      </c>
      <c r="F125">
        <f>F85*10000/F62</f>
        <v>-0.4794971947343908</v>
      </c>
      <c r="G125">
        <f>AVERAGE(C125:E125)</f>
        <v>2.1994984764003136</v>
      </c>
      <c r="H125">
        <f>STDEV(C125:E125)</f>
        <v>0.41148853643397354</v>
      </c>
      <c r="I125">
        <f>(B125*B4+C125*C4+D125*D4+E125*E4+F125*F4)/SUM(B4:F4)</f>
        <v>1.6730907825760364</v>
      </c>
    </row>
    <row r="126" spans="1:9" ht="12.75">
      <c r="A126" t="s">
        <v>86</v>
      </c>
      <c r="B126">
        <f>B86*10000/B62</f>
        <v>1.0915903165203973</v>
      </c>
      <c r="C126">
        <f>C86*10000/C62</f>
        <v>0.6809356917228391</v>
      </c>
      <c r="D126">
        <f>D86*10000/D62</f>
        <v>0.6495155742193557</v>
      </c>
      <c r="E126">
        <f>E86*10000/E62</f>
        <v>0.10239576929056354</v>
      </c>
      <c r="F126">
        <f>F86*10000/F62</f>
        <v>1.4482755031439292</v>
      </c>
      <c r="G126">
        <f>AVERAGE(C126:E126)</f>
        <v>0.4776156784109194</v>
      </c>
      <c r="H126">
        <f>STDEV(C126:E126)</f>
        <v>0.32532951156665646</v>
      </c>
      <c r="I126">
        <f>(B126*B4+C126*C4+D126*D4+E126*E4+F126*F4)/SUM(B4:F4)</f>
        <v>0.6959961007804921</v>
      </c>
    </row>
    <row r="127" spans="1:9" ht="12.75">
      <c r="A127" t="s">
        <v>87</v>
      </c>
      <c r="B127">
        <f>B87*10000/B62</f>
        <v>0.11630093427661273</v>
      </c>
      <c r="C127">
        <f>C87*10000/C62</f>
        <v>-0.6531447287227058</v>
      </c>
      <c r="D127">
        <f>D87*10000/D62</f>
        <v>-0.05175100523202015</v>
      </c>
      <c r="E127">
        <f>E87*10000/E62</f>
        <v>-0.8145084691722565</v>
      </c>
      <c r="F127">
        <f>F87*10000/F62</f>
        <v>0.26423401844865685</v>
      </c>
      <c r="G127">
        <f>AVERAGE(C127:E127)</f>
        <v>-0.5064680677089942</v>
      </c>
      <c r="H127">
        <f>STDEV(C127:E127)</f>
        <v>0.4019767025136329</v>
      </c>
      <c r="I127">
        <f>(B127*B4+C127*C4+D127*D4+E127*E4+F127*F4)/SUM(B4:F4)</f>
        <v>-0.3134918241022771</v>
      </c>
    </row>
    <row r="128" spans="1:9" ht="12.75">
      <c r="A128" t="s">
        <v>88</v>
      </c>
      <c r="B128">
        <f>B88*10000/B62</f>
        <v>-0.11089143616098644</v>
      </c>
      <c r="C128">
        <f>C88*10000/C62</f>
        <v>-0.024957045263181002</v>
      </c>
      <c r="D128">
        <f>D88*10000/D62</f>
        <v>0.15763861739231233</v>
      </c>
      <c r="E128">
        <f>E88*10000/E62</f>
        <v>-0.08314011525871606</v>
      </c>
      <c r="F128">
        <f>F88*10000/F62</f>
        <v>0.30467636277751803</v>
      </c>
      <c r="G128">
        <f>AVERAGE(C128:E128)</f>
        <v>0.016513818956805093</v>
      </c>
      <c r="H128">
        <f>STDEV(C128:E128)</f>
        <v>0.12563229663833758</v>
      </c>
      <c r="I128">
        <f>(B128*B4+C128*C4+D128*D4+E128*E4+F128*F4)/SUM(B4:F4)</f>
        <v>0.03651543375581332</v>
      </c>
    </row>
    <row r="129" spans="1:9" ht="12.75">
      <c r="A129" t="s">
        <v>89</v>
      </c>
      <c r="B129">
        <f>B89*10000/B62</f>
        <v>0.06849811265091577</v>
      </c>
      <c r="C129">
        <f>C89*10000/C62</f>
        <v>0.05308522870390976</v>
      </c>
      <c r="D129">
        <f>D89*10000/D62</f>
        <v>0.020134195856294546</v>
      </c>
      <c r="E129">
        <f>E89*10000/E62</f>
        <v>0.2756053571946447</v>
      </c>
      <c r="F129">
        <f>F89*10000/F62</f>
        <v>0.01645531587034094</v>
      </c>
      <c r="G129">
        <f>AVERAGE(C129:E129)</f>
        <v>0.11627492725161633</v>
      </c>
      <c r="H129">
        <f>STDEV(C129:E129)</f>
        <v>0.1389643194161863</v>
      </c>
      <c r="I129">
        <f>(B129*B4+C129*C4+D129*D4+E129*E4+F129*F4)/SUM(B4:F4)</f>
        <v>0.09604126533003562</v>
      </c>
    </row>
    <row r="130" spans="1:9" ht="12.75">
      <c r="A130" t="s">
        <v>90</v>
      </c>
      <c r="B130">
        <f>B90*10000/B62</f>
        <v>0.0776366540938608</v>
      </c>
      <c r="C130">
        <f>C90*10000/C62</f>
        <v>0.015014358365860044</v>
      </c>
      <c r="D130">
        <f>D90*10000/D62</f>
        <v>-0.04531005530282728</v>
      </c>
      <c r="E130">
        <f>E90*10000/E62</f>
        <v>0.009667562891823234</v>
      </c>
      <c r="F130">
        <f>F90*10000/F62</f>
        <v>0.17749684054147563</v>
      </c>
      <c r="G130">
        <f>AVERAGE(C130:E130)</f>
        <v>-0.006876044681714668</v>
      </c>
      <c r="H130">
        <f>STDEV(C130:E130)</f>
        <v>0.03339201902817712</v>
      </c>
      <c r="I130">
        <f>(B130*B4+C130*C4+D130*D4+E130*E4+F130*F4)/SUM(B4:F4)</f>
        <v>0.029956218940846456</v>
      </c>
    </row>
    <row r="131" spans="1:9" ht="12.75">
      <c r="A131" t="s">
        <v>91</v>
      </c>
      <c r="B131">
        <f>B91*10000/B62</f>
        <v>-0.03288993216749467</v>
      </c>
      <c r="C131">
        <f>C91*10000/C62</f>
        <v>-0.08477023134598173</v>
      </c>
      <c r="D131">
        <f>D91*10000/D62</f>
        <v>-0.08085247538435192</v>
      </c>
      <c r="E131">
        <f>E91*10000/E62</f>
        <v>-0.05472385031620597</v>
      </c>
      <c r="F131">
        <f>F91*10000/F62</f>
        <v>-0.011665154967253443</v>
      </c>
      <c r="G131">
        <f>AVERAGE(C131:E131)</f>
        <v>-0.07344885234884653</v>
      </c>
      <c r="H131">
        <f>STDEV(C131:E131)</f>
        <v>0.016334211911981485</v>
      </c>
      <c r="I131">
        <f>(B131*B4+C131*C4+D131*D4+E131*E4+F131*F4)/SUM(B4:F4)</f>
        <v>-0.059334612316753466</v>
      </c>
    </row>
    <row r="132" spans="1:9" ht="12.75">
      <c r="A132" t="s">
        <v>92</v>
      </c>
      <c r="B132">
        <f>B92*10000/B62</f>
        <v>0.06597271329842432</v>
      </c>
      <c r="C132">
        <f>C92*10000/C62</f>
        <v>-0.005638716338541878</v>
      </c>
      <c r="D132">
        <f>D92*10000/D62</f>
        <v>-0.011240043368835972</v>
      </c>
      <c r="E132">
        <f>E92*10000/E62</f>
        <v>-0.017742349928591864</v>
      </c>
      <c r="F132">
        <f>F92*10000/F62</f>
        <v>0.03822831568811545</v>
      </c>
      <c r="G132">
        <f>AVERAGE(C132:E132)</f>
        <v>-0.011540369878656573</v>
      </c>
      <c r="H132">
        <f>STDEV(C132:E132)</f>
        <v>0.006057403200210656</v>
      </c>
      <c r="I132">
        <f>(B132*B4+C132*C4+D132*D4+E132*E4+F132*F4)/SUM(B4:F4)</f>
        <v>0.006320456924670856</v>
      </c>
    </row>
    <row r="133" spans="1:9" ht="12.75">
      <c r="A133" t="s">
        <v>93</v>
      </c>
      <c r="B133">
        <f>B93*10000/B62</f>
        <v>0.09611628729890777</v>
      </c>
      <c r="C133">
        <f>C93*10000/C62</f>
        <v>0.05791700478826145</v>
      </c>
      <c r="D133">
        <f>D93*10000/D62</f>
        <v>0.06917636620924153</v>
      </c>
      <c r="E133">
        <f>E93*10000/E62</f>
        <v>0.06246162748855286</v>
      </c>
      <c r="F133">
        <f>F93*10000/F62</f>
        <v>0.08268456221809486</v>
      </c>
      <c r="G133">
        <f>AVERAGE(C133:E133)</f>
        <v>0.06318499949535195</v>
      </c>
      <c r="H133">
        <f>STDEV(C133:E133)</f>
        <v>0.005664428938315743</v>
      </c>
      <c r="I133">
        <f>(B133*B4+C133*C4+D133*D4+E133*E4+F133*F4)/SUM(B4:F4)</f>
        <v>0.0705537286841234</v>
      </c>
    </row>
    <row r="134" spans="1:9" ht="12.75">
      <c r="A134" t="s">
        <v>94</v>
      </c>
      <c r="B134">
        <f>B94*10000/B62</f>
        <v>-0.02396439296199138</v>
      </c>
      <c r="C134">
        <f>C94*10000/C62</f>
        <v>-0.01663435478573845</v>
      </c>
      <c r="D134">
        <f>D94*10000/D62</f>
        <v>-0.007503792845733403</v>
      </c>
      <c r="E134">
        <f>E94*10000/E62</f>
        <v>-0.0018427938451030482</v>
      </c>
      <c r="F134">
        <f>F94*10000/F62</f>
        <v>-0.02856465657918226</v>
      </c>
      <c r="G134">
        <f>AVERAGE(C134:E134)</f>
        <v>-0.008660313825524967</v>
      </c>
      <c r="H134">
        <f>STDEV(C134:E134)</f>
        <v>0.007463291790333288</v>
      </c>
      <c r="I134">
        <f>(B134*B4+C134*C4+D134*D4+E134*E4+F134*F4)/SUM(B4:F4)</f>
        <v>-0.013531293948649855</v>
      </c>
    </row>
    <row r="135" spans="1:9" ht="12.75">
      <c r="A135" t="s">
        <v>95</v>
      </c>
      <c r="B135">
        <f>B95*10000/B62</f>
        <v>-0.002124920655602538</v>
      </c>
      <c r="C135">
        <f>C95*10000/C62</f>
        <v>0.0033525299884651465</v>
      </c>
      <c r="D135">
        <f>D95*10000/D62</f>
        <v>-0.005899909102204156</v>
      </c>
      <c r="E135">
        <f>E95*10000/E62</f>
        <v>0.010615911447984286</v>
      </c>
      <c r="F135">
        <f>F95*10000/F62</f>
        <v>4.694252764348027E-06</v>
      </c>
      <c r="G135">
        <f>AVERAGE(C135:E135)</f>
        <v>0.002689510778081759</v>
      </c>
      <c r="H135">
        <f>STDEV(C135:E135)</f>
        <v>0.008277848631529194</v>
      </c>
      <c r="I135">
        <f>(B135*B4+C135*C4+D135*D4+E135*E4+F135*F4)/SUM(B4:F4)</f>
        <v>0.001634369774975933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2005-02-16T13:00:56Z</cp:lastPrinted>
  <dcterms:created xsi:type="dcterms:W3CDTF">2005-02-16T13:00:56Z</dcterms:created>
  <dcterms:modified xsi:type="dcterms:W3CDTF">2005-02-25T12:01:48Z</dcterms:modified>
  <cp:category/>
  <cp:version/>
  <cp:contentType/>
  <cp:contentStatus/>
</cp:coreProperties>
</file>