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<sst xmlns="http://schemas.openxmlformats.org/spreadsheetml/2006/main" count="202" uniqueCount="97">
  <si>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24/05/2004       11:29:26</t>
  </si>
  <si>
    <t>LISSNER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</si>
  <si>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</si>
  <si>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</si>
  <si>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</si>
  <si>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</si>
  <si>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</si>
  <si>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</si>
  <si>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</si>
  <si>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</si>
  <si>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</si>
  <si>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</si>
  <si>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</si>
  <si>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</si>
  <si>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</si>
  <si>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</si>
  <si>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</si>
  <si>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</si>
  <si>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</si>
  <si>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</si>
  <si>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</si>
  <si>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</si>
  <si>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</si>
  <si>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</si>
  <si>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</si>
  <si>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</si>
  <si>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</si>
  <si>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</si>
  <si>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</si>
  <si>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</si>
  <si>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</si>
  <si>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</t>
  </si>
  <si>
    <t>a5*!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</si>
  <si>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</si>
  <si>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</si>
  <si>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</si>
  <si>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</si>
  <si>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</si>
  <si>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</si>
  <si>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</si>
  <si>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</si>
  <si>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</si>
  <si>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</si>
  <si>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</si>
  <si>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</si>
  <si>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</si>
  <si>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</si>
  <si>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</si>
  <si>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</si>
  <si>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</si>
  <si>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</si>
  <si>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</si>
  <si>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</si>
  <si>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HCMQAP059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</si>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</sst>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829519"/>
        <c:axId val="64594760"/>
      </c:lineChart>
      <c:catAx>
        <c:axId val="66829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594760"/>
        <c:crosses val="autoZero"/>
        <c:auto val="1"/>
        <c:lblOffset val="100"/>
        <c:noMultiLvlLbl val="0"/>
      </c:catAx>
      <c:valAx>
        <c:axId val="6459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8295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2" sqref="C2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53</v>
      </c>
      <c r="E1" s="1" t="s">
        <v>2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10" t="s">
        <v>5</v>
      </c>
      <c r="C3" s="11" t="s">
        <v>6</v>
      </c>
      <c r="D3" s="11" t="s">
        <v>7</v>
      </c>
      <c r="E3" s="11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2">
        <v>-0.002259</v>
      </c>
      <c r="C4" s="13">
        <v>-0.003754</v>
      </c>
      <c r="D4" s="13">
        <v>-0.003753</v>
      </c>
      <c r="E4" s="13">
        <v>-0.003754</v>
      </c>
      <c r="F4" s="24">
        <v>-0.00208</v>
      </c>
      <c r="G4" s="34">
        <v>-0.011699</v>
      </c>
    </row>
    <row r="5" spans="1:7" ht="12.75" thickBot="1">
      <c r="A5" s="44" t="s">
        <v>12</v>
      </c>
      <c r="B5" s="45">
        <v>6.644986</v>
      </c>
      <c r="C5" s="46">
        <v>2.275838</v>
      </c>
      <c r="D5" s="46">
        <v>-0.670117</v>
      </c>
      <c r="E5" s="46">
        <v>-2.843516</v>
      </c>
      <c r="F5" s="47">
        <v>-4.926643</v>
      </c>
      <c r="G5" s="48">
        <v>4.593376</v>
      </c>
    </row>
    <row r="6" spans="1:7" ht="12.75" thickTop="1">
      <c r="A6" s="6" t="s">
        <v>13</v>
      </c>
      <c r="B6" s="39">
        <v>20.8918</v>
      </c>
      <c r="C6" s="40">
        <v>4.370237</v>
      </c>
      <c r="D6" s="40">
        <v>-45.37363</v>
      </c>
      <c r="E6" s="40">
        <v>-13.91881</v>
      </c>
      <c r="F6" s="41">
        <v>76.38573</v>
      </c>
      <c r="G6" s="42">
        <v>-0.003169752</v>
      </c>
    </row>
    <row r="7" spans="1:7" ht="12">
      <c r="A7" s="20" t="s">
        <v>14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4.66946</v>
      </c>
      <c r="C8" s="14">
        <v>1.252422</v>
      </c>
      <c r="D8" s="14">
        <v>1.74088</v>
      </c>
      <c r="E8" s="14">
        <v>1.614512</v>
      </c>
      <c r="F8" s="25">
        <v>-1.909781</v>
      </c>
      <c r="G8" s="35">
        <v>1.530387</v>
      </c>
    </row>
    <row r="9" spans="1:7" ht="12">
      <c r="A9" s="20" t="s">
        <v>16</v>
      </c>
      <c r="B9" s="29">
        <v>0.00379566</v>
      </c>
      <c r="C9" s="14">
        <v>-0.09691109</v>
      </c>
      <c r="D9" s="14">
        <v>-0.6644201</v>
      </c>
      <c r="E9" s="14">
        <v>0.5987243</v>
      </c>
      <c r="F9" s="25">
        <v>-0.8507501</v>
      </c>
      <c r="G9" s="35">
        <v>-0.1519411</v>
      </c>
    </row>
    <row r="10" spans="1:7" ht="12">
      <c r="A10" s="20" t="s">
        <v>17</v>
      </c>
      <c r="B10" s="29">
        <v>-0.1377477</v>
      </c>
      <c r="C10" s="14">
        <v>-0.3419191</v>
      </c>
      <c r="D10" s="14">
        <v>-0.6632112</v>
      </c>
      <c r="E10" s="14">
        <v>-0.4955442</v>
      </c>
      <c r="F10" s="25">
        <v>0.4185257</v>
      </c>
      <c r="G10" s="35">
        <v>-0.325157</v>
      </c>
    </row>
    <row r="11" spans="1:7" ht="12">
      <c r="A11" s="21" t="s">
        <v>18</v>
      </c>
      <c r="B11" s="31">
        <v>2.790772</v>
      </c>
      <c r="C11" s="16">
        <v>2.890815</v>
      </c>
      <c r="D11" s="16">
        <v>3.064854</v>
      </c>
      <c r="E11" s="16">
        <v>2.480977</v>
      </c>
      <c r="F11" s="27">
        <v>13.68805</v>
      </c>
      <c r="G11" s="37">
        <v>4.259339</v>
      </c>
    </row>
    <row r="12" spans="1:7" ht="12">
      <c r="A12" s="20" t="s">
        <v>19</v>
      </c>
      <c r="B12" s="29">
        <v>-0.1090126</v>
      </c>
      <c r="C12" s="14">
        <v>-0.1332546</v>
      </c>
      <c r="D12" s="14">
        <v>-0.07200575</v>
      </c>
      <c r="E12" s="14">
        <v>-0.1457818</v>
      </c>
      <c r="F12" s="25">
        <v>-0.1472833</v>
      </c>
      <c r="G12" s="35">
        <v>-0.11991</v>
      </c>
    </row>
    <row r="13" spans="1:7" ht="12">
      <c r="A13" s="20" t="s">
        <v>20</v>
      </c>
      <c r="B13" s="29">
        <v>-0.001246484</v>
      </c>
      <c r="C13" s="14">
        <v>-0.02728181</v>
      </c>
      <c r="D13" s="14">
        <v>-0.2217552</v>
      </c>
      <c r="E13" s="14">
        <v>0.1819013</v>
      </c>
      <c r="F13" s="25">
        <v>-0.04208098</v>
      </c>
      <c r="G13" s="35">
        <v>-0.02194098</v>
      </c>
    </row>
    <row r="14" spans="1:7" ht="12">
      <c r="A14" s="20" t="s">
        <v>21</v>
      </c>
      <c r="B14" s="29">
        <v>-0.02604053</v>
      </c>
      <c r="C14" s="14">
        <v>-0.09329325</v>
      </c>
      <c r="D14" s="14">
        <v>-0.0993128</v>
      </c>
      <c r="E14" s="14">
        <v>-0.01416169</v>
      </c>
      <c r="F14" s="25">
        <v>-0.07011313</v>
      </c>
      <c r="G14" s="35">
        <v>-0.0628641</v>
      </c>
    </row>
    <row r="15" spans="1:7" ht="12">
      <c r="A15" s="21" t="s">
        <v>22</v>
      </c>
      <c r="B15" s="31">
        <v>-0.3439788</v>
      </c>
      <c r="C15" s="16">
        <v>-0.04610508</v>
      </c>
      <c r="D15" s="16">
        <v>-0.05052586</v>
      </c>
      <c r="E15" s="16">
        <v>-0.1252218</v>
      </c>
      <c r="F15" s="27">
        <v>-0.3404733</v>
      </c>
      <c r="G15" s="37">
        <v>-0.14859</v>
      </c>
    </row>
    <row r="16" spans="1:7" ht="12">
      <c r="A16" s="20" t="s">
        <v>23</v>
      </c>
      <c r="B16" s="29">
        <v>-0.004576219</v>
      </c>
      <c r="C16" s="14">
        <v>0.01574723</v>
      </c>
      <c r="D16" s="14">
        <v>0.02525095</v>
      </c>
      <c r="E16" s="14">
        <v>0.01580135</v>
      </c>
      <c r="F16" s="25">
        <v>-0.007800178</v>
      </c>
      <c r="G16" s="35">
        <v>0.01195948</v>
      </c>
    </row>
    <row r="17" spans="1:7" ht="12">
      <c r="A17" s="20" t="s">
        <v>24</v>
      </c>
      <c r="B17" s="29">
        <v>-0.00853026</v>
      </c>
      <c r="C17" s="14">
        <v>0.009561444</v>
      </c>
      <c r="D17" s="14">
        <v>0.007525019</v>
      </c>
      <c r="E17" s="14">
        <v>-0.004144843</v>
      </c>
      <c r="F17" s="25">
        <v>-0.01389332</v>
      </c>
      <c r="G17" s="35">
        <v>2.557377E-05</v>
      </c>
    </row>
    <row r="18" spans="1:7" ht="12">
      <c r="A18" s="20" t="s">
        <v>25</v>
      </c>
      <c r="B18" s="29">
        <v>0.006777117</v>
      </c>
      <c r="C18" s="14">
        <v>0.01187001</v>
      </c>
      <c r="D18" s="14">
        <v>0.01992548</v>
      </c>
      <c r="E18" s="14">
        <v>0.02309424</v>
      </c>
      <c r="F18" s="25">
        <v>-0.01036274</v>
      </c>
      <c r="G18" s="35">
        <v>0.01280872</v>
      </c>
    </row>
    <row r="19" spans="1:7" ht="12">
      <c r="A19" s="21" t="s">
        <v>26</v>
      </c>
      <c r="B19" s="31">
        <v>-0.1914198</v>
      </c>
      <c r="C19" s="16">
        <v>-0.1682736</v>
      </c>
      <c r="D19" s="16">
        <v>-0.1805096</v>
      </c>
      <c r="E19" s="16">
        <v>-0.1633447</v>
      </c>
      <c r="F19" s="27">
        <v>-0.1409921</v>
      </c>
      <c r="G19" s="37">
        <v>-0.1697469</v>
      </c>
    </row>
    <row r="20" spans="1:7" ht="12.75" thickBot="1">
      <c r="A20" s="44" t="s">
        <v>27</v>
      </c>
      <c r="B20" s="45">
        <v>-0.0004192626</v>
      </c>
      <c r="C20" s="46">
        <v>0.00544747</v>
      </c>
      <c r="D20" s="46">
        <v>0.0003129995</v>
      </c>
      <c r="E20" s="46">
        <v>0.006502031</v>
      </c>
      <c r="F20" s="47">
        <v>0.004583045</v>
      </c>
      <c r="G20" s="48">
        <v>0.003501576</v>
      </c>
    </row>
    <row r="21" spans="1:7" ht="12.75" thickTop="1">
      <c r="A21" s="6" t="s">
        <v>28</v>
      </c>
      <c r="B21" s="39">
        <v>-127.596</v>
      </c>
      <c r="C21" s="40">
        <v>65.97262</v>
      </c>
      <c r="D21" s="40">
        <v>67.17145</v>
      </c>
      <c r="E21" s="40">
        <v>6.603872</v>
      </c>
      <c r="F21" s="41">
        <v>-113.6159</v>
      </c>
      <c r="G21" s="43">
        <v>-0.001837538</v>
      </c>
    </row>
    <row r="22" spans="1:7" ht="12">
      <c r="A22" s="20" t="s">
        <v>29</v>
      </c>
      <c r="B22" s="29">
        <v>132.9076</v>
      </c>
      <c r="C22" s="14">
        <v>45.51707</v>
      </c>
      <c r="D22" s="14">
        <v>-13.40235</v>
      </c>
      <c r="E22" s="14">
        <v>-56.87094</v>
      </c>
      <c r="F22" s="25">
        <v>-98.53604</v>
      </c>
      <c r="G22" s="36">
        <v>0</v>
      </c>
    </row>
    <row r="23" spans="1:7" ht="12">
      <c r="A23" s="20" t="s">
        <v>30</v>
      </c>
      <c r="B23" s="29">
        <v>4.307491</v>
      </c>
      <c r="C23" s="14">
        <v>5.616453</v>
      </c>
      <c r="D23" s="14">
        <v>5.848063</v>
      </c>
      <c r="E23" s="14">
        <v>4.258315</v>
      </c>
      <c r="F23" s="25">
        <v>11.05581</v>
      </c>
      <c r="G23" s="49">
        <v>5.881094</v>
      </c>
    </row>
    <row r="24" spans="1:7" ht="12">
      <c r="A24" s="20" t="s">
        <v>31</v>
      </c>
      <c r="B24" s="29">
        <v>-1.699811</v>
      </c>
      <c r="C24" s="14">
        <v>2.535025</v>
      </c>
      <c r="D24" s="14">
        <v>4.327232</v>
      </c>
      <c r="E24" s="14">
        <v>2.025528</v>
      </c>
      <c r="F24" s="25">
        <v>2.270489</v>
      </c>
      <c r="G24" s="35">
        <v>2.195093</v>
      </c>
    </row>
    <row r="25" spans="1:7" ht="12">
      <c r="A25" s="20" t="s">
        <v>32</v>
      </c>
      <c r="B25" s="50">
        <v>0.8685583</v>
      </c>
      <c r="C25" s="51">
        <v>2.698606</v>
      </c>
      <c r="D25" s="51">
        <v>1.901283</v>
      </c>
      <c r="E25" s="51">
        <v>2.205808</v>
      </c>
      <c r="F25" s="52">
        <v>-1.260146</v>
      </c>
      <c r="G25" s="49">
        <v>1.595332</v>
      </c>
    </row>
    <row r="26" spans="1:7" ht="12">
      <c r="A26" s="21" t="s">
        <v>33</v>
      </c>
      <c r="B26" s="31">
        <v>1.132857</v>
      </c>
      <c r="C26" s="16">
        <v>0.6841608</v>
      </c>
      <c r="D26" s="16">
        <v>0.6724563</v>
      </c>
      <c r="E26" s="16">
        <v>0.1276065</v>
      </c>
      <c r="F26" s="27">
        <v>1.581468</v>
      </c>
      <c r="G26" s="37">
        <v>0.731863</v>
      </c>
    </row>
    <row r="27" spans="1:7" ht="12">
      <c r="A27" s="20" t="s">
        <v>34</v>
      </c>
      <c r="B27" s="29">
        <v>0.1179317</v>
      </c>
      <c r="C27" s="14">
        <v>-0.6687201</v>
      </c>
      <c r="D27" s="14">
        <v>-0.08560213</v>
      </c>
      <c r="E27" s="14">
        <v>-0.8262559</v>
      </c>
      <c r="F27" s="25">
        <v>0.2989396</v>
      </c>
      <c r="G27" s="49">
        <v>-0.3233752</v>
      </c>
    </row>
    <row r="28" spans="1:7" ht="12">
      <c r="A28" s="20" t="s">
        <v>35</v>
      </c>
      <c r="B28" s="29">
        <v>-0.1186604</v>
      </c>
      <c r="C28" s="14">
        <v>-0.0335166</v>
      </c>
      <c r="D28" s="14">
        <v>0.1504475</v>
      </c>
      <c r="E28" s="14">
        <v>-0.09613312</v>
      </c>
      <c r="F28" s="25">
        <v>0.3027523</v>
      </c>
      <c r="G28" s="35">
        <v>0.02818776</v>
      </c>
    </row>
    <row r="29" spans="1:7" ht="12">
      <c r="A29" s="20" t="s">
        <v>36</v>
      </c>
      <c r="B29" s="29">
        <v>0.1042709</v>
      </c>
      <c r="C29" s="14">
        <v>0.05426289</v>
      </c>
      <c r="D29" s="14">
        <v>0.01577426</v>
      </c>
      <c r="E29" s="14">
        <v>0.2771821</v>
      </c>
      <c r="F29" s="25">
        <v>0.08354387</v>
      </c>
      <c r="G29" s="35">
        <v>0.1097898</v>
      </c>
    </row>
    <row r="30" spans="1:7" ht="12">
      <c r="A30" s="21" t="s">
        <v>37</v>
      </c>
      <c r="B30" s="31">
        <v>0.08996153</v>
      </c>
      <c r="C30" s="16">
        <v>0.01757809</v>
      </c>
      <c r="D30" s="16">
        <v>-0.03327129</v>
      </c>
      <c r="E30" s="16">
        <v>0.01398209</v>
      </c>
      <c r="F30" s="27">
        <v>0.1952843</v>
      </c>
      <c r="G30" s="37">
        <v>0.03866795</v>
      </c>
    </row>
    <row r="31" spans="1:7" ht="12">
      <c r="A31" s="20" t="s">
        <v>38</v>
      </c>
      <c r="B31" s="29">
        <v>-0.02525391</v>
      </c>
      <c r="C31" s="14">
        <v>-0.07566379</v>
      </c>
      <c r="D31" s="14">
        <v>-0.06587315</v>
      </c>
      <c r="E31" s="14">
        <v>-0.05345638</v>
      </c>
      <c r="F31" s="25">
        <v>-0.005915781</v>
      </c>
      <c r="G31" s="35">
        <v>-0.05136552</v>
      </c>
    </row>
    <row r="32" spans="1:7" ht="12">
      <c r="A32" s="20" t="s">
        <v>39</v>
      </c>
      <c r="B32" s="29">
        <v>0.01439642</v>
      </c>
      <c r="C32" s="14">
        <v>-0.007784425</v>
      </c>
      <c r="D32" s="14">
        <v>-0.02069567</v>
      </c>
      <c r="E32" s="14">
        <v>-0.02354435</v>
      </c>
      <c r="F32" s="25">
        <v>0.02765848</v>
      </c>
      <c r="G32" s="35">
        <v>-0.00674466</v>
      </c>
    </row>
    <row r="33" spans="1:7" ht="12">
      <c r="A33" s="20" t="s">
        <v>40</v>
      </c>
      <c r="B33" s="29">
        <v>0.07099725</v>
      </c>
      <c r="C33" s="14">
        <v>-0.005652561</v>
      </c>
      <c r="D33" s="14">
        <v>0.004452943</v>
      </c>
      <c r="E33" s="14">
        <v>0.01433776</v>
      </c>
      <c r="F33" s="25">
        <v>0.05158408</v>
      </c>
      <c r="G33" s="35">
        <v>0.02031941</v>
      </c>
    </row>
    <row r="34" spans="1:7" ht="12">
      <c r="A34" s="21" t="s">
        <v>41</v>
      </c>
      <c r="B34" s="31">
        <v>-0.02058586</v>
      </c>
      <c r="C34" s="16">
        <v>-0.0121764</v>
      </c>
      <c r="D34" s="16">
        <v>-0.007343029</v>
      </c>
      <c r="E34" s="16">
        <v>-0.0003696757</v>
      </c>
      <c r="F34" s="27">
        <v>-0.02617413</v>
      </c>
      <c r="G34" s="37">
        <v>-0.01123881</v>
      </c>
    </row>
    <row r="35" spans="1:7" ht="12.75" thickBot="1">
      <c r="A35" s="22" t="s">
        <v>42</v>
      </c>
      <c r="B35" s="32">
        <v>-0.001061331</v>
      </c>
      <c r="C35" s="17">
        <v>0.006951483</v>
      </c>
      <c r="D35" s="17">
        <v>-0.0007146638</v>
      </c>
      <c r="E35" s="17">
        <v>0.01256311</v>
      </c>
      <c r="F35" s="28">
        <v>0.003158377</v>
      </c>
      <c r="G35" s="38">
        <v>0.004790703</v>
      </c>
    </row>
    <row r="36" spans="1:7" ht="12">
      <c r="A36" s="4" t="s">
        <v>43</v>
      </c>
      <c r="B36" s="3">
        <v>20.5719</v>
      </c>
      <c r="C36" s="3">
        <v>20.578</v>
      </c>
      <c r="D36" s="3">
        <v>20.59631</v>
      </c>
      <c r="E36" s="3">
        <v>20.60547</v>
      </c>
      <c r="F36" s="3">
        <v>20.62683</v>
      </c>
      <c r="G36" s="3"/>
    </row>
    <row r="37" spans="1:6" ht="12">
      <c r="A37" s="4" t="s">
        <v>44</v>
      </c>
      <c r="B37" s="2">
        <v>-0.3168742</v>
      </c>
      <c r="C37" s="2">
        <v>-0.2878825</v>
      </c>
      <c r="D37" s="2">
        <v>-0.273641</v>
      </c>
      <c r="E37" s="2">
        <v>-0.2660116</v>
      </c>
      <c r="F37" s="2">
        <v>-0.2609253</v>
      </c>
    </row>
    <row r="38" spans="1:7" ht="12">
      <c r="A38" s="4" t="s">
        <v>51</v>
      </c>
      <c r="B38" s="2">
        <v>-3.262736E-05</v>
      </c>
      <c r="C38" s="2">
        <v>0</v>
      </c>
      <c r="D38" s="2">
        <v>7.728808E-05</v>
      </c>
      <c r="E38" s="2">
        <v>2.372506E-05</v>
      </c>
      <c r="F38" s="2">
        <v>-0.0001317461</v>
      </c>
      <c r="G38" s="2">
        <v>0.0001628967</v>
      </c>
    </row>
    <row r="39" spans="1:7" ht="12.75" thickBot="1">
      <c r="A39" s="4" t="s">
        <v>52</v>
      </c>
      <c r="B39" s="2">
        <v>0.0002173468</v>
      </c>
      <c r="C39" s="2">
        <v>-0.0001121173</v>
      </c>
      <c r="D39" s="2">
        <v>-0.0001140879</v>
      </c>
      <c r="E39" s="2">
        <v>-1.109166E-05</v>
      </c>
      <c r="F39" s="2">
        <v>0.0001918489</v>
      </c>
      <c r="G39" s="2">
        <v>0.0005142133</v>
      </c>
    </row>
    <row r="40" spans="2:5" ht="12.75" thickBot="1">
      <c r="B40" s="7" t="s">
        <v>45</v>
      </c>
      <c r="C40" s="8">
        <v>-0.003754</v>
      </c>
      <c r="D40" s="18" t="s">
        <v>46</v>
      </c>
      <c r="E40" s="9">
        <v>3.116668</v>
      </c>
    </row>
    <row r="41" spans="1:6" ht="12">
      <c r="A41" s="5" t="s">
        <v>49</v>
      </c>
      <c r="F41" s="1" t="s">
        <v>50</v>
      </c>
    </row>
    <row r="42" spans="1:6" ht="12">
      <c r="A42" s="4" t="s">
        <v>47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48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53</v>
      </c>
      <c r="D1" t="s">
        <v>2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0.002259</v>
      </c>
      <c r="C4">
        <v>0.003754</v>
      </c>
      <c r="D4">
        <v>0.003753</v>
      </c>
      <c r="E4">
        <v>0.003754</v>
      </c>
      <c r="F4">
        <v>0.00208</v>
      </c>
      <c r="G4">
        <v>0.011699</v>
      </c>
    </row>
    <row r="5" spans="1:7" ht="12.75">
      <c r="A5" t="s">
        <v>12</v>
      </c>
      <c r="B5">
        <v>6.644986</v>
      </c>
      <c r="C5">
        <v>2.275838</v>
      </c>
      <c r="D5">
        <v>-0.670117</v>
      </c>
      <c r="E5">
        <v>-2.843516</v>
      </c>
      <c r="F5">
        <v>-4.926643</v>
      </c>
      <c r="G5">
        <v>4.593376</v>
      </c>
    </row>
    <row r="6" spans="1:7" ht="12.75">
      <c r="A6" t="s">
        <v>13</v>
      </c>
      <c r="B6" s="53">
        <v>20.8918</v>
      </c>
      <c r="C6" s="53">
        <v>4.370237</v>
      </c>
      <c r="D6" s="53">
        <v>-45.37363</v>
      </c>
      <c r="E6" s="53">
        <v>-13.91881</v>
      </c>
      <c r="F6" s="53">
        <v>76.38573</v>
      </c>
      <c r="G6" s="53">
        <v>-0.003169752</v>
      </c>
    </row>
    <row r="7" spans="1:7" ht="12.75">
      <c r="A7" t="s">
        <v>14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15</v>
      </c>
      <c r="B8" s="53">
        <v>4.66946</v>
      </c>
      <c r="C8" s="53">
        <v>1.252422</v>
      </c>
      <c r="D8" s="53">
        <v>1.74088</v>
      </c>
      <c r="E8" s="53">
        <v>1.614512</v>
      </c>
      <c r="F8" s="53">
        <v>-1.909781</v>
      </c>
      <c r="G8" s="53">
        <v>1.530387</v>
      </c>
    </row>
    <row r="9" spans="1:7" ht="12.75">
      <c r="A9" t="s">
        <v>16</v>
      </c>
      <c r="B9" s="53">
        <v>0.00379566</v>
      </c>
      <c r="C9" s="53">
        <v>-0.09691109</v>
      </c>
      <c r="D9" s="53">
        <v>-0.6644201</v>
      </c>
      <c r="E9" s="53">
        <v>0.5987243</v>
      </c>
      <c r="F9" s="53">
        <v>-0.8507501</v>
      </c>
      <c r="G9" s="53">
        <v>-0.1519411</v>
      </c>
    </row>
    <row r="10" spans="1:7" ht="12.75">
      <c r="A10" t="s">
        <v>17</v>
      </c>
      <c r="B10" s="53">
        <v>-0.1377477</v>
      </c>
      <c r="C10" s="53">
        <v>-0.3419191</v>
      </c>
      <c r="D10" s="53">
        <v>-0.6632112</v>
      </c>
      <c r="E10" s="53">
        <v>-0.4955442</v>
      </c>
      <c r="F10" s="53">
        <v>0.4185257</v>
      </c>
      <c r="G10" s="53">
        <v>-0.325157</v>
      </c>
    </row>
    <row r="11" spans="1:7" ht="12.75">
      <c r="A11" t="s">
        <v>18</v>
      </c>
      <c r="B11" s="53">
        <v>2.790772</v>
      </c>
      <c r="C11" s="53">
        <v>2.890815</v>
      </c>
      <c r="D11" s="53">
        <v>3.064854</v>
      </c>
      <c r="E11" s="53">
        <v>2.480977</v>
      </c>
      <c r="F11" s="53">
        <v>13.68805</v>
      </c>
      <c r="G11" s="53">
        <v>4.259339</v>
      </c>
    </row>
    <row r="12" spans="1:7" ht="12.75">
      <c r="A12" t="s">
        <v>19</v>
      </c>
      <c r="B12" s="53">
        <v>-0.1090126</v>
      </c>
      <c r="C12" s="53">
        <v>-0.1332546</v>
      </c>
      <c r="D12" s="53">
        <v>-0.07200575</v>
      </c>
      <c r="E12" s="53">
        <v>-0.1457818</v>
      </c>
      <c r="F12" s="53">
        <v>-0.1472833</v>
      </c>
      <c r="G12" s="53">
        <v>-0.11991</v>
      </c>
    </row>
    <row r="13" spans="1:7" ht="12.75">
      <c r="A13" t="s">
        <v>20</v>
      </c>
      <c r="B13" s="53">
        <v>-0.001246484</v>
      </c>
      <c r="C13" s="53">
        <v>-0.02728181</v>
      </c>
      <c r="D13" s="53">
        <v>-0.2217552</v>
      </c>
      <c r="E13" s="53">
        <v>0.1819013</v>
      </c>
      <c r="F13" s="53">
        <v>-0.04208098</v>
      </c>
      <c r="G13" s="53">
        <v>-0.02194098</v>
      </c>
    </row>
    <row r="14" spans="1:7" ht="12.75">
      <c r="A14" t="s">
        <v>21</v>
      </c>
      <c r="B14" s="53">
        <v>-0.02604053</v>
      </c>
      <c r="C14" s="53">
        <v>-0.09329325</v>
      </c>
      <c r="D14" s="53">
        <v>-0.0993128</v>
      </c>
      <c r="E14" s="53">
        <v>-0.01416169</v>
      </c>
      <c r="F14" s="53">
        <v>-0.07011313</v>
      </c>
      <c r="G14" s="53">
        <v>-0.0628641</v>
      </c>
    </row>
    <row r="15" spans="1:7" ht="12.75">
      <c r="A15" t="s">
        <v>22</v>
      </c>
      <c r="B15" s="53">
        <v>-0.3439788</v>
      </c>
      <c r="C15" s="53">
        <v>-0.04610508</v>
      </c>
      <c r="D15" s="53">
        <v>-0.05052586</v>
      </c>
      <c r="E15" s="53">
        <v>-0.1252218</v>
      </c>
      <c r="F15" s="53">
        <v>-0.3404733</v>
      </c>
      <c r="G15" s="53">
        <v>-0.14859</v>
      </c>
    </row>
    <row r="16" spans="1:7" ht="12.75">
      <c r="A16" t="s">
        <v>23</v>
      </c>
      <c r="B16" s="53">
        <v>-0.004576219</v>
      </c>
      <c r="C16" s="53">
        <v>0.01574723</v>
      </c>
      <c r="D16" s="53">
        <v>0.02525095</v>
      </c>
      <c r="E16" s="53">
        <v>0.01580135</v>
      </c>
      <c r="F16" s="53">
        <v>-0.007800178</v>
      </c>
      <c r="G16" s="53">
        <v>0.01195948</v>
      </c>
    </row>
    <row r="17" spans="1:7" ht="12.75">
      <c r="A17" t="s">
        <v>24</v>
      </c>
      <c r="B17" s="53">
        <v>-0.00853026</v>
      </c>
      <c r="C17" s="53">
        <v>0.009561444</v>
      </c>
      <c r="D17" s="53">
        <v>0.007525019</v>
      </c>
      <c r="E17" s="53">
        <v>-0.004144843</v>
      </c>
      <c r="F17" s="53">
        <v>-0.01389332</v>
      </c>
      <c r="G17" s="53">
        <v>2.557377E-05</v>
      </c>
    </row>
    <row r="18" spans="1:7" ht="12.75">
      <c r="A18" t="s">
        <v>25</v>
      </c>
      <c r="B18" s="53">
        <v>0.006777117</v>
      </c>
      <c r="C18" s="53">
        <v>0.01187001</v>
      </c>
      <c r="D18" s="53">
        <v>0.01992548</v>
      </c>
      <c r="E18" s="53">
        <v>0.02309424</v>
      </c>
      <c r="F18" s="53">
        <v>-0.01036274</v>
      </c>
      <c r="G18" s="53">
        <v>0.01280872</v>
      </c>
    </row>
    <row r="19" spans="1:7" ht="12.75">
      <c r="A19" t="s">
        <v>26</v>
      </c>
      <c r="B19" s="53">
        <v>-0.1914198</v>
      </c>
      <c r="C19" s="53">
        <v>-0.1682736</v>
      </c>
      <c r="D19" s="53">
        <v>-0.1805096</v>
      </c>
      <c r="E19" s="53">
        <v>-0.1633447</v>
      </c>
      <c r="F19" s="53">
        <v>-0.1409921</v>
      </c>
      <c r="G19" s="53">
        <v>-0.1697469</v>
      </c>
    </row>
    <row r="20" spans="1:7" ht="12.75">
      <c r="A20" t="s">
        <v>27</v>
      </c>
      <c r="B20" s="53">
        <v>-0.0004192626</v>
      </c>
      <c r="C20" s="53">
        <v>0.00544747</v>
      </c>
      <c r="D20" s="53">
        <v>0.0003129995</v>
      </c>
      <c r="E20" s="53">
        <v>0.006502031</v>
      </c>
      <c r="F20" s="53">
        <v>0.004583045</v>
      </c>
      <c r="G20" s="53">
        <v>0.003501576</v>
      </c>
    </row>
    <row r="21" spans="1:7" ht="12.75">
      <c r="A21" t="s">
        <v>28</v>
      </c>
      <c r="B21" s="53">
        <v>-127.596</v>
      </c>
      <c r="C21" s="53">
        <v>65.97262</v>
      </c>
      <c r="D21" s="53">
        <v>67.17145</v>
      </c>
      <c r="E21" s="53">
        <v>6.603872</v>
      </c>
      <c r="F21" s="53">
        <v>-113.6159</v>
      </c>
      <c r="G21" s="53">
        <v>-0.001837538</v>
      </c>
    </row>
    <row r="22" spans="1:7" ht="12.75">
      <c r="A22" t="s">
        <v>29</v>
      </c>
      <c r="B22" s="53">
        <v>132.9076</v>
      </c>
      <c r="C22" s="53">
        <v>45.51707</v>
      </c>
      <c r="D22" s="53">
        <v>-13.40235</v>
      </c>
      <c r="E22" s="53">
        <v>-56.87094</v>
      </c>
      <c r="F22" s="53">
        <v>-98.53604</v>
      </c>
      <c r="G22" s="53">
        <v>0</v>
      </c>
    </row>
    <row r="23" spans="1:7" ht="12.75">
      <c r="A23" t="s">
        <v>30</v>
      </c>
      <c r="B23" s="53">
        <v>4.307491</v>
      </c>
      <c r="C23" s="53">
        <v>5.616453</v>
      </c>
      <c r="D23" s="53">
        <v>5.848063</v>
      </c>
      <c r="E23" s="53">
        <v>4.258315</v>
      </c>
      <c r="F23" s="53">
        <v>11.05581</v>
      </c>
      <c r="G23" s="53">
        <v>5.881094</v>
      </c>
    </row>
    <row r="24" spans="1:7" ht="12.75">
      <c r="A24" t="s">
        <v>31</v>
      </c>
      <c r="B24" s="53">
        <v>-1.699811</v>
      </c>
      <c r="C24" s="53">
        <v>2.535025</v>
      </c>
      <c r="D24" s="53">
        <v>4.327232</v>
      </c>
      <c r="E24" s="53">
        <v>2.025528</v>
      </c>
      <c r="F24" s="53">
        <v>2.270489</v>
      </c>
      <c r="G24" s="53">
        <v>2.195093</v>
      </c>
    </row>
    <row r="25" spans="1:7" ht="12.75">
      <c r="A25" t="s">
        <v>32</v>
      </c>
      <c r="B25" s="53">
        <v>0.8685583</v>
      </c>
      <c r="C25" s="53">
        <v>2.698606</v>
      </c>
      <c r="D25" s="53">
        <v>1.901283</v>
      </c>
      <c r="E25" s="53">
        <v>2.205808</v>
      </c>
      <c r="F25" s="53">
        <v>-1.260146</v>
      </c>
      <c r="G25" s="53">
        <v>1.595332</v>
      </c>
    </row>
    <row r="26" spans="1:7" ht="12.75">
      <c r="A26" t="s">
        <v>33</v>
      </c>
      <c r="B26" s="53">
        <v>1.132857</v>
      </c>
      <c r="C26" s="53">
        <v>0.6841608</v>
      </c>
      <c r="D26" s="53">
        <v>0.6724563</v>
      </c>
      <c r="E26" s="53">
        <v>0.1276065</v>
      </c>
      <c r="F26" s="53">
        <v>1.581468</v>
      </c>
      <c r="G26" s="53">
        <v>0.731863</v>
      </c>
    </row>
    <row r="27" spans="1:7" ht="12.75">
      <c r="A27" t="s">
        <v>34</v>
      </c>
      <c r="B27" s="53">
        <v>0.1179317</v>
      </c>
      <c r="C27" s="53">
        <v>-0.6687201</v>
      </c>
      <c r="D27" s="53">
        <v>-0.08560213</v>
      </c>
      <c r="E27" s="53">
        <v>-0.8262559</v>
      </c>
      <c r="F27" s="53">
        <v>0.2989396</v>
      </c>
      <c r="G27" s="53">
        <v>-0.3233752</v>
      </c>
    </row>
    <row r="28" spans="1:7" ht="12.75">
      <c r="A28" t="s">
        <v>35</v>
      </c>
      <c r="B28" s="53">
        <v>-0.1186604</v>
      </c>
      <c r="C28" s="53">
        <v>-0.0335166</v>
      </c>
      <c r="D28" s="53">
        <v>0.1504475</v>
      </c>
      <c r="E28" s="53">
        <v>-0.09613312</v>
      </c>
      <c r="F28" s="53">
        <v>0.3027523</v>
      </c>
      <c r="G28" s="53">
        <v>0.02818776</v>
      </c>
    </row>
    <row r="29" spans="1:7" ht="12.75">
      <c r="A29" t="s">
        <v>36</v>
      </c>
      <c r="B29" s="53">
        <v>0.1042709</v>
      </c>
      <c r="C29" s="53">
        <v>0.05426289</v>
      </c>
      <c r="D29" s="53">
        <v>0.01577426</v>
      </c>
      <c r="E29" s="53">
        <v>0.2771821</v>
      </c>
      <c r="F29" s="53">
        <v>0.08354387</v>
      </c>
      <c r="G29" s="53">
        <v>0.1097898</v>
      </c>
    </row>
    <row r="30" spans="1:7" ht="12.75">
      <c r="A30" t="s">
        <v>37</v>
      </c>
      <c r="B30" s="53">
        <v>0.08996153</v>
      </c>
      <c r="C30" s="53">
        <v>0.01757809</v>
      </c>
      <c r="D30" s="53">
        <v>-0.03327129</v>
      </c>
      <c r="E30" s="53">
        <v>0.01398209</v>
      </c>
      <c r="F30" s="53">
        <v>0.1952843</v>
      </c>
      <c r="G30" s="53">
        <v>0.03866795</v>
      </c>
    </row>
    <row r="31" spans="1:7" ht="12.75">
      <c r="A31" t="s">
        <v>38</v>
      </c>
      <c r="B31" s="53">
        <v>-0.02525391</v>
      </c>
      <c r="C31" s="53">
        <v>-0.07566379</v>
      </c>
      <c r="D31" s="53">
        <v>-0.06587315</v>
      </c>
      <c r="E31" s="53">
        <v>-0.05345638</v>
      </c>
      <c r="F31" s="53">
        <v>-0.005915781</v>
      </c>
      <c r="G31" s="53">
        <v>-0.05136552</v>
      </c>
    </row>
    <row r="32" spans="1:7" ht="12.75">
      <c r="A32" t="s">
        <v>39</v>
      </c>
      <c r="B32" s="53">
        <v>0.01439642</v>
      </c>
      <c r="C32" s="53">
        <v>-0.007784425</v>
      </c>
      <c r="D32" s="53">
        <v>-0.02069567</v>
      </c>
      <c r="E32" s="53">
        <v>-0.02354435</v>
      </c>
      <c r="F32" s="53">
        <v>0.02765848</v>
      </c>
      <c r="G32" s="53">
        <v>-0.00674466</v>
      </c>
    </row>
    <row r="33" spans="1:7" ht="12.75">
      <c r="A33" t="s">
        <v>40</v>
      </c>
      <c r="B33" s="53">
        <v>0.07099725</v>
      </c>
      <c r="C33" s="53">
        <v>-0.005652561</v>
      </c>
      <c r="D33" s="53">
        <v>0.004452943</v>
      </c>
      <c r="E33" s="53">
        <v>0.01433776</v>
      </c>
      <c r="F33" s="53">
        <v>0.05158408</v>
      </c>
      <c r="G33" s="53">
        <v>0.02031941</v>
      </c>
    </row>
    <row r="34" spans="1:7" ht="12.75">
      <c r="A34" t="s">
        <v>41</v>
      </c>
      <c r="B34" s="53">
        <v>-0.02058586</v>
      </c>
      <c r="C34" s="53">
        <v>-0.0121764</v>
      </c>
      <c r="D34" s="53">
        <v>-0.007343029</v>
      </c>
      <c r="E34" s="53">
        <v>-0.0003696757</v>
      </c>
      <c r="F34" s="53">
        <v>-0.02617413</v>
      </c>
      <c r="G34" s="53">
        <v>-0.01123881</v>
      </c>
    </row>
    <row r="35" spans="1:7" ht="12.75">
      <c r="A35" t="s">
        <v>42</v>
      </c>
      <c r="B35" s="53">
        <v>-0.001061331</v>
      </c>
      <c r="C35" s="53">
        <v>0.006951483</v>
      </c>
      <c r="D35" s="53">
        <v>-0.0007146638</v>
      </c>
      <c r="E35" s="53">
        <v>0.01256311</v>
      </c>
      <c r="F35" s="53">
        <v>0.003158377</v>
      </c>
      <c r="G35" s="53">
        <v>0.004790703</v>
      </c>
    </row>
    <row r="36" spans="1:6" ht="12.75">
      <c r="A36" t="s">
        <v>43</v>
      </c>
      <c r="B36" s="53">
        <v>20.5719</v>
      </c>
      <c r="C36" s="53">
        <v>20.578</v>
      </c>
      <c r="D36" s="53">
        <v>20.59631</v>
      </c>
      <c r="E36" s="53">
        <v>20.60547</v>
      </c>
      <c r="F36" s="53">
        <v>20.62683</v>
      </c>
    </row>
    <row r="37" spans="1:6" ht="12.75">
      <c r="A37" t="s">
        <v>44</v>
      </c>
      <c r="B37" s="53">
        <v>-0.3168742</v>
      </c>
      <c r="C37" s="53">
        <v>-0.2878825</v>
      </c>
      <c r="D37" s="53">
        <v>-0.273641</v>
      </c>
      <c r="E37" s="53">
        <v>-0.2660116</v>
      </c>
      <c r="F37" s="53">
        <v>-0.2609253</v>
      </c>
    </row>
    <row r="38" spans="1:7" ht="12.75">
      <c r="A38" t="s">
        <v>54</v>
      </c>
      <c r="B38" s="53">
        <v>-3.262736E-05</v>
      </c>
      <c r="C38" s="53">
        <v>0</v>
      </c>
      <c r="D38" s="53">
        <v>7.728808E-05</v>
      </c>
      <c r="E38" s="53">
        <v>2.372506E-05</v>
      </c>
      <c r="F38" s="53">
        <v>-0.0001317461</v>
      </c>
      <c r="G38" s="53">
        <v>0.0001628967</v>
      </c>
    </row>
    <row r="39" spans="1:7" ht="12.75">
      <c r="A39" t="s">
        <v>55</v>
      </c>
      <c r="B39" s="53">
        <v>0.0002173468</v>
      </c>
      <c r="C39" s="53">
        <v>-0.0001121173</v>
      </c>
      <c r="D39" s="53">
        <v>-0.0001140879</v>
      </c>
      <c r="E39" s="53">
        <v>-1.109166E-05</v>
      </c>
      <c r="F39" s="53">
        <v>0.0001918489</v>
      </c>
      <c r="G39" s="53">
        <v>0.0005142133</v>
      </c>
    </row>
    <row r="40" spans="2:5" ht="12.75">
      <c r="B40" t="s">
        <v>45</v>
      </c>
      <c r="C40">
        <v>-0.003754</v>
      </c>
      <c r="D40" t="s">
        <v>46</v>
      </c>
      <c r="E40">
        <v>3.116668</v>
      </c>
    </row>
    <row r="42" ht="12.75">
      <c r="A42" t="s">
        <v>56</v>
      </c>
    </row>
    <row r="43" spans="1:6" ht="12.75">
      <c r="A43" t="s">
        <v>47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48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-3.262735528158849E-05</v>
      </c>
      <c r="C50">
        <f>-0.017/(C7*C7+C22*C22)*(C21*C22+C6*C7)</f>
        <v>-7.939728066069201E-06</v>
      </c>
      <c r="D50">
        <f>-0.017/(D7*D7+D22*D22)*(D21*D22+D6*D7)</f>
        <v>7.728807557094548E-05</v>
      </c>
      <c r="E50">
        <f>-0.017/(E7*E7+E22*E22)*(E21*E22+E6*E7)</f>
        <v>2.372505628900653E-05</v>
      </c>
      <c r="F50">
        <f>-0.017/(F7*F7+F22*F22)*(F21*F22+F6*F7)</f>
        <v>-0.0001317461436516443</v>
      </c>
      <c r="G50">
        <f>(B50*B$4+C50*C$4+D50*D$4+E50*E$4+F50*F$4)/SUM(B$4:F$4)</f>
        <v>1.014804737267014E-07</v>
      </c>
    </row>
    <row r="51" spans="1:7" ht="12.75">
      <c r="A51" t="s">
        <v>58</v>
      </c>
      <c r="B51">
        <f>-0.017/(B7*B7+B22*B22)*(B21*B7-B6*B22)</f>
        <v>0.00021734684234848238</v>
      </c>
      <c r="C51">
        <f>-0.017/(C7*C7+C22*C22)*(C21*C7-C6*C22)</f>
        <v>-0.00011211731468418359</v>
      </c>
      <c r="D51">
        <f>-0.017/(D7*D7+D22*D22)*(D21*D7-D6*D22)</f>
        <v>-0.00011408788081603717</v>
      </c>
      <c r="E51">
        <f>-0.017/(E7*E7+E22*E22)*(E21*E7-E6*E22)</f>
        <v>-1.109165577472913E-05</v>
      </c>
      <c r="F51">
        <f>-0.017/(F7*F7+F22*F22)*(F21*F7-F6*F22)</f>
        <v>0.00019184885567192958</v>
      </c>
      <c r="G51">
        <f>(B51*B$4+C51*C$4+D51*D$4+E51*E$4+F51*F$4)/SUM(B$4:F$4)</f>
        <v>-4.270225272503765E-08</v>
      </c>
    </row>
    <row r="58" ht="12.75">
      <c r="A58" t="s">
        <v>60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9999.87193274145</v>
      </c>
      <c r="C62">
        <f>C7+(2/0.017)*(C8*C50-C23*C51)</f>
        <v>10000.072912675096</v>
      </c>
      <c r="D62">
        <f>D7+(2/0.017)*(D8*D50-D23*D51)</f>
        <v>10000.094322632887</v>
      </c>
      <c r="E62">
        <f>E7+(2/0.017)*(E8*E50-E23*E51)</f>
        <v>10000.010063076734</v>
      </c>
      <c r="F62">
        <f>F7+(2/0.017)*(F8*F50-F23*F51)</f>
        <v>9999.780066092346</v>
      </c>
    </row>
    <row r="63" spans="1:6" ht="12.75">
      <c r="A63" t="s">
        <v>66</v>
      </c>
      <c r="B63">
        <f>B8+(3/0.017)*(B9*B50-B24*B51)</f>
        <v>4.734634949016212</v>
      </c>
      <c r="C63">
        <f>C8+(3/0.017)*(C9*C50-C24*C51)</f>
        <v>1.302714290004434</v>
      </c>
      <c r="D63">
        <f>D8+(3/0.017)*(D9*D50-D24*D51)</f>
        <v>1.8189387607846506</v>
      </c>
      <c r="E63">
        <f>E8+(3/0.017)*(E9*E50-E24*E51)</f>
        <v>1.620983393010089</v>
      </c>
      <c r="F63">
        <f>F8+(3/0.017)*(F9*F50-F24*F51)</f>
        <v>-1.9668705891022564</v>
      </c>
    </row>
    <row r="64" spans="1:6" ht="12.75">
      <c r="A64" t="s">
        <v>67</v>
      </c>
      <c r="B64">
        <f>B9+(4/0.017)*(B10*B50-B25*B51)</f>
        <v>-0.039565295471398636</v>
      </c>
      <c r="C64">
        <f>C9+(4/0.017)*(C10*C50-C25*C51)</f>
        <v>-0.02508163052112447</v>
      </c>
      <c r="D64">
        <f>D9+(4/0.017)*(D10*D50-D25*D51)</f>
        <v>-0.6254424456573034</v>
      </c>
      <c r="E64">
        <f>E9+(4/0.017)*(E10*E50-E25*E51)</f>
        <v>0.6017147115299889</v>
      </c>
      <c r="F64">
        <f>F9+(4/0.017)*(F10*F50-F25*F51)</f>
        <v>-0.8068398832740107</v>
      </c>
    </row>
    <row r="65" spans="1:6" ht="12.75">
      <c r="A65" t="s">
        <v>68</v>
      </c>
      <c r="B65">
        <f>B10+(5/0.017)*(B11*B50-B26*B51)</f>
        <v>-0.2369472298047894</v>
      </c>
      <c r="C65">
        <f>C10+(5/0.017)*(C11*C50-C26*C51)</f>
        <v>-0.326109103906215</v>
      </c>
      <c r="D65">
        <f>D10+(5/0.017)*(D11*D50-D26*D51)</f>
        <v>-0.5709771465369683</v>
      </c>
      <c r="E65">
        <f>E10+(5/0.017)*(E11*E50-E26*E51)</f>
        <v>-0.4778157628384269</v>
      </c>
      <c r="F65">
        <f>F10+(5/0.017)*(F11*F50-F26*F51)</f>
        <v>-0.20110683755666614</v>
      </c>
    </row>
    <row r="66" spans="1:6" ht="12.75">
      <c r="A66" t="s">
        <v>69</v>
      </c>
      <c r="B66">
        <f>B11+(6/0.017)*(B12*B50-B27*B51)</f>
        <v>2.782980721255029</v>
      </c>
      <c r="C66">
        <f>C11+(6/0.017)*(C12*C50-C27*C51)</f>
        <v>2.8647266129647813</v>
      </c>
      <c r="D66">
        <f>D11+(6/0.017)*(D12*D50-D27*D51)</f>
        <v>3.059442934781442</v>
      </c>
      <c r="E66">
        <f>E11+(6/0.017)*(E12*E50-E27*E51)</f>
        <v>2.476521743258041</v>
      </c>
      <c r="F66">
        <f>F11+(6/0.017)*(F12*F50-F27*F51)</f>
        <v>13.674656865867387</v>
      </c>
    </row>
    <row r="67" spans="1:6" ht="12.75">
      <c r="A67" t="s">
        <v>70</v>
      </c>
      <c r="B67">
        <f>B12+(7/0.017)*(B13*B50-B28*B51)</f>
        <v>-0.09837625122959408</v>
      </c>
      <c r="C67">
        <f>C12+(7/0.017)*(C13*C50-C28*C51)</f>
        <v>-0.13471273336809153</v>
      </c>
      <c r="D67">
        <f>D12+(7/0.017)*(D13*D50-D28*D51)</f>
        <v>-0.07199537196749739</v>
      </c>
      <c r="E67">
        <f>E12+(7/0.017)*(E13*E50-E28*E51)</f>
        <v>-0.1444438351916665</v>
      </c>
      <c r="F67">
        <f>F12+(7/0.017)*(F13*F50-F28*F51)</f>
        <v>-0.16891687225274937</v>
      </c>
    </row>
    <row r="68" spans="1:6" ht="12.75">
      <c r="A68" t="s">
        <v>71</v>
      </c>
      <c r="B68">
        <f>B13+(8/0.017)*(B14*B50-B29*B51)</f>
        <v>-0.011511574465789886</v>
      </c>
      <c r="C68">
        <f>C13+(8/0.017)*(C14*C50-C29*C51)</f>
        <v>-0.02407026527096327</v>
      </c>
      <c r="D68">
        <f>D13+(8/0.017)*(D14*D50-D29*D51)</f>
        <v>-0.22452039684551578</v>
      </c>
      <c r="E68">
        <f>E13+(8/0.017)*(E14*E50-E29*E51)</f>
        <v>0.1831899689636325</v>
      </c>
      <c r="F68">
        <f>F13+(8/0.017)*(F14*F50-F29*F51)</f>
        <v>-0.04527658534638025</v>
      </c>
    </row>
    <row r="69" spans="1:6" ht="12.75">
      <c r="A69" t="s">
        <v>72</v>
      </c>
      <c r="B69">
        <f>B14+(9/0.017)*(B15*B50-B30*B51)</f>
        <v>-0.03045039021486083</v>
      </c>
      <c r="C69">
        <f>C14+(9/0.017)*(C15*C50-C30*C51)</f>
        <v>-0.0920560835051958</v>
      </c>
      <c r="D69">
        <f>D14+(9/0.017)*(D15*D50-D30*D51)</f>
        <v>-0.10338974571098503</v>
      </c>
      <c r="E69">
        <f>E14+(9/0.017)*(E15*E50-E30*E51)</f>
        <v>-0.015652412795227937</v>
      </c>
      <c r="F69">
        <f>F14+(9/0.017)*(F15*F50-F30*F51)</f>
        <v>-0.06620026098524115</v>
      </c>
    </row>
    <row r="70" spans="1:6" ht="12.75">
      <c r="A70" t="s">
        <v>73</v>
      </c>
      <c r="B70">
        <f>B15+(10/0.017)*(B16*B50-B31*B51)</f>
        <v>-0.3406622308714046</v>
      </c>
      <c r="C70">
        <f>C15+(10/0.017)*(C16*C50-C31*C51)</f>
        <v>-0.05116875628095402</v>
      </c>
      <c r="D70">
        <f>D15+(10/0.017)*(D16*D50-D31*D51)</f>
        <v>-0.05379864279666986</v>
      </c>
      <c r="E70">
        <f>E15+(10/0.017)*(E16*E50-E31*E51)</f>
        <v>-0.12535005402807695</v>
      </c>
      <c r="F70">
        <f>F15+(10/0.017)*(F16*F50-F31*F51)</f>
        <v>-0.3392011945961458</v>
      </c>
    </row>
    <row r="71" spans="1:6" ht="12.75">
      <c r="A71" t="s">
        <v>74</v>
      </c>
      <c r="B71">
        <f>B16+(11/0.017)*(B17*B50-B32*B51)</f>
        <v>-0.0064207873911200225</v>
      </c>
      <c r="C71">
        <f>C16+(11/0.017)*(C17*C50-C32*C51)</f>
        <v>0.015133375587115699</v>
      </c>
      <c r="D71">
        <f>D16+(11/0.017)*(D17*D50-D32*D51)</f>
        <v>0.024099488832502614</v>
      </c>
      <c r="E71">
        <f>E16+(11/0.017)*(E17*E50-E32*E51)</f>
        <v>0.015568743702919868</v>
      </c>
      <c r="F71">
        <f>F16+(11/0.017)*(F17*F50-F32*F51)</f>
        <v>-0.010049261556245503</v>
      </c>
    </row>
    <row r="72" spans="1:6" ht="12.75">
      <c r="A72" t="s">
        <v>75</v>
      </c>
      <c r="B72">
        <f>B17+(12/0.017)*(B18*B50-B33*B51)</f>
        <v>-0.019578834710872718</v>
      </c>
      <c r="C72">
        <f>C17+(12/0.017)*(C18*C50-C33*C51)</f>
        <v>0.009047565450388189</v>
      </c>
      <c r="D72">
        <f>D17+(12/0.017)*(D18*D50-D33*D51)</f>
        <v>0.00897068641244139</v>
      </c>
      <c r="E72">
        <f>E17+(12/0.017)*(E18*E50-E33*E51)</f>
        <v>-0.0036458253700335248</v>
      </c>
      <c r="F72">
        <f>F17+(12/0.017)*(F18*F50-F33*F51)</f>
        <v>-0.019915269896158563</v>
      </c>
    </row>
    <row r="73" spans="1:6" ht="12.75">
      <c r="A73" t="s">
        <v>76</v>
      </c>
      <c r="B73">
        <f>B18+(13/0.017)*(B19*B50-B34*B51)</f>
        <v>0.014974606139838885</v>
      </c>
      <c r="C73">
        <f>C18+(13/0.017)*(C19*C50-C34*C51)</f>
        <v>0.011847727506136125</v>
      </c>
      <c r="D73">
        <f>D18+(13/0.017)*(D19*D50-D34*D51)</f>
        <v>0.00861625218205859</v>
      </c>
      <c r="E73">
        <f>E18+(13/0.017)*(E19*E50-E34*E51)</f>
        <v>0.020127592192405508</v>
      </c>
      <c r="F73">
        <f>F18+(13/0.017)*(F19*F50-F34*F51)</f>
        <v>0.007681751208101129</v>
      </c>
    </row>
    <row r="74" spans="1:6" ht="12.75">
      <c r="A74" t="s">
        <v>77</v>
      </c>
      <c r="B74">
        <f>B19+(14/0.017)*(B20*B50-B35*B51)</f>
        <v>-0.1912185653412469</v>
      </c>
      <c r="C74">
        <f>C19+(14/0.017)*(C20*C50-C35*C51)</f>
        <v>-0.16766737514869495</v>
      </c>
      <c r="D74">
        <f>D19+(14/0.017)*(D20*D50-D35*D51)</f>
        <v>-0.18055682393482328</v>
      </c>
      <c r="E74">
        <f>E19+(14/0.017)*(E20*E50-E35*E51)</f>
        <v>-0.1631029062116076</v>
      </c>
      <c r="F74">
        <f>F19+(14/0.017)*(F20*F50-F35*F51)</f>
        <v>-0.14198834783848677</v>
      </c>
    </row>
    <row r="75" spans="1:6" ht="12.75">
      <c r="A75" t="s">
        <v>78</v>
      </c>
      <c r="B75" s="53">
        <f>B20</f>
        <v>-0.0004192626</v>
      </c>
      <c r="C75" s="53">
        <f>C20</f>
        <v>0.00544747</v>
      </c>
      <c r="D75" s="53">
        <f>D20</f>
        <v>0.0003129995</v>
      </c>
      <c r="E75" s="53">
        <f>E20</f>
        <v>0.006502031</v>
      </c>
      <c r="F75" s="53">
        <f>F20</f>
        <v>0.004583045</v>
      </c>
    </row>
    <row r="78" ht="12.75">
      <c r="A78" t="s">
        <v>60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133.0104647467345</v>
      </c>
      <c r="C82">
        <f>C22+(2/0.017)*(C8*C51+C23*C50)</f>
        <v>45.49530396458738</v>
      </c>
      <c r="D82">
        <f>D22+(2/0.017)*(D8*D51+D23*D50)</f>
        <v>-13.372541502925573</v>
      </c>
      <c r="E82">
        <f>E22+(2/0.017)*(E8*E51+E23*E50)</f>
        <v>-56.86116104097374</v>
      </c>
      <c r="F82">
        <f>F22+(2/0.017)*(F8*F51+F23*F50)</f>
        <v>-98.75050466257403</v>
      </c>
    </row>
    <row r="83" spans="1:6" ht="12.75">
      <c r="A83" t="s">
        <v>81</v>
      </c>
      <c r="B83">
        <f>B23+(3/0.017)*(B9*B51+B24*B50)</f>
        <v>4.317423702139561</v>
      </c>
      <c r="C83">
        <f>C23+(3/0.017)*(C9*C51+C24*C50)</f>
        <v>5.61481852977057</v>
      </c>
      <c r="D83">
        <f>D23+(3/0.017)*(D9*D51+D24*D50)</f>
        <v>5.9204593026487515</v>
      </c>
      <c r="E83">
        <f>E23+(3/0.017)*(E9*E51+E24*E50)</f>
        <v>4.265623515642716</v>
      </c>
      <c r="F83">
        <f>F23+(3/0.017)*(F9*F51+F24*F50)</f>
        <v>10.974219952393895</v>
      </c>
    </row>
    <row r="84" spans="1:6" ht="12.75">
      <c r="A84" t="s">
        <v>82</v>
      </c>
      <c r="B84">
        <f>B24+(4/0.017)*(B10*B51+B25*B50)</f>
        <v>-1.713523420675915</v>
      </c>
      <c r="C84">
        <f>C24+(4/0.017)*(C10*C51+C25*C50)</f>
        <v>2.539003553772652</v>
      </c>
      <c r="D84">
        <f>D24+(4/0.017)*(D10*D51+D25*D50)</f>
        <v>4.379611026947581</v>
      </c>
      <c r="E84">
        <f>E24+(4/0.017)*(E10*E51+E25*E50)</f>
        <v>2.039134899917719</v>
      </c>
      <c r="F84">
        <f>F24+(4/0.017)*(F10*F51+F25*F50)</f>
        <v>2.3284450123652563</v>
      </c>
    </row>
    <row r="85" spans="1:6" ht="12.75">
      <c r="A85" t="s">
        <v>83</v>
      </c>
      <c r="B85">
        <f>B25+(5/0.017)*(B11*B51+B26*B50)</f>
        <v>1.0360886982624484</v>
      </c>
      <c r="C85">
        <f>C25+(5/0.017)*(C11*C51+C26*C50)</f>
        <v>2.601681745366405</v>
      </c>
      <c r="D85">
        <f>D25+(5/0.017)*(D11*D51+D26*D50)</f>
        <v>1.8137271633711776</v>
      </c>
      <c r="E85">
        <f>E25+(5/0.017)*(E11*E51+E26*E50)</f>
        <v>2.1986048613312716</v>
      </c>
      <c r="F85">
        <f>F25+(5/0.017)*(F11*F51+F26*F50)</f>
        <v>-0.5490623474789185</v>
      </c>
    </row>
    <row r="86" spans="1:6" ht="12.75">
      <c r="A86" t="s">
        <v>84</v>
      </c>
      <c r="B86">
        <f>B26+(6/0.017)*(B12*B51+B27*B50)</f>
        <v>1.1231365256960966</v>
      </c>
      <c r="C86">
        <f>C26+(6/0.017)*(C12*C51+C27*C50)</f>
        <v>0.6913077189415163</v>
      </c>
      <c r="D86">
        <f>D26+(6/0.017)*(D12*D51+D27*D50)</f>
        <v>0.6730206386582102</v>
      </c>
      <c r="E86">
        <f>E26+(6/0.017)*(E12*E51+E27*E50)</f>
        <v>0.12125849781430471</v>
      </c>
      <c r="F86">
        <f>F26+(6/0.017)*(F12*F51+F27*F50)</f>
        <v>1.5575949628061116</v>
      </c>
    </row>
    <row r="87" spans="1:6" ht="12.75">
      <c r="A87" t="s">
        <v>85</v>
      </c>
      <c r="B87">
        <f>B27+(7/0.017)*(B13*B51+B28*B50)</f>
        <v>0.11941432292179543</v>
      </c>
      <c r="C87">
        <f>C27+(7/0.017)*(C13*C51+C28*C50)</f>
        <v>-0.6673510334255081</v>
      </c>
      <c r="D87">
        <f>D27+(7/0.017)*(D13*D51+D28*D50)</f>
        <v>-0.07039673882107211</v>
      </c>
      <c r="E87">
        <f>E27+(7/0.017)*(E13*E51+E28*E50)</f>
        <v>-0.8280258089420409</v>
      </c>
      <c r="F87">
        <f>F27+(7/0.017)*(F13*F51+F28*F50)</f>
        <v>0.2791915146437334</v>
      </c>
    </row>
    <row r="88" spans="1:6" ht="12.75">
      <c r="A88" t="s">
        <v>86</v>
      </c>
      <c r="B88">
        <f>B28+(8/0.017)*(B14*B51+B29*B50)</f>
        <v>-0.1229248285498409</v>
      </c>
      <c r="C88">
        <f>C28+(8/0.017)*(C14*C51+C29*C50)</f>
        <v>-0.028797091257655914</v>
      </c>
      <c r="D88">
        <f>D28+(8/0.017)*(D14*D51+D29*D50)</f>
        <v>0.1563531701594648</v>
      </c>
      <c r="E88">
        <f>E28+(8/0.017)*(E14*E51+E29*E50)</f>
        <v>-0.0929645376397772</v>
      </c>
      <c r="F88">
        <f>F28+(8/0.017)*(F14*F51+F29*F50)</f>
        <v>0.2912427910793828</v>
      </c>
    </row>
    <row r="89" spans="1:6" ht="12.75">
      <c r="A89" t="s">
        <v>87</v>
      </c>
      <c r="B89">
        <f>B29+(9/0.017)*(B15*B51+B30*B50)</f>
        <v>0.06313671086222065</v>
      </c>
      <c r="C89">
        <f>C29+(9/0.017)*(C15*C51+C30*C50)</f>
        <v>0.05692562603384748</v>
      </c>
      <c r="D89">
        <f>D29+(9/0.017)*(D15*D51+D30*D50)</f>
        <v>0.017464626403617907</v>
      </c>
      <c r="E89">
        <f>E29+(9/0.017)*(E15*E51+E30*E50)</f>
        <v>0.2780930286329658</v>
      </c>
      <c r="F89">
        <f>F29+(9/0.017)*(F15*F51+F30*F50)</f>
        <v>0.035342323065117226</v>
      </c>
    </row>
    <row r="90" spans="1:6" ht="12.75">
      <c r="A90" t="s">
        <v>88</v>
      </c>
      <c r="B90">
        <f>B30+(10/0.017)*(B16*B51+B31*B50)</f>
        <v>0.08986114267310243</v>
      </c>
      <c r="C90">
        <f>C30+(10/0.017)*(C16*C51+C31*C50)</f>
        <v>0.016892921044549383</v>
      </c>
      <c r="D90">
        <f>D30+(10/0.017)*(D16*D51+D31*D50)</f>
        <v>-0.037960723158463494</v>
      </c>
      <c r="E90">
        <f>E30+(10/0.017)*(E16*E51+E31*E50)</f>
        <v>0.013132961317951448</v>
      </c>
      <c r="F90">
        <f>F30+(10/0.017)*(F16*F51+F31*F50)</f>
        <v>0.19486249182947077</v>
      </c>
    </row>
    <row r="91" spans="1:6" ht="12.75">
      <c r="A91" t="s">
        <v>89</v>
      </c>
      <c r="B91">
        <f>B31+(11/0.017)*(B17*B51+B32*B50)</f>
        <v>-0.02675750788475764</v>
      </c>
      <c r="C91">
        <f>C31+(11/0.017)*(C17*C51+C32*C50)</f>
        <v>-0.0763174470170269</v>
      </c>
      <c r="D91">
        <f>D31+(11/0.017)*(D17*D51+D32*D50)</f>
        <v>-0.06746364775031644</v>
      </c>
      <c r="E91">
        <f>E31+(11/0.017)*(E17*E51+E32*E50)</f>
        <v>-0.05378807390762703</v>
      </c>
      <c r="F91">
        <f>F31+(11/0.017)*(F17*F51+F32*F50)</f>
        <v>-0.009998279344132395</v>
      </c>
    </row>
    <row r="92" spans="1:6" ht="12.75">
      <c r="A92" t="s">
        <v>90</v>
      </c>
      <c r="B92">
        <f>B32+(12/0.017)*(B18*B51+B33*B50)</f>
        <v>0.013801031162642679</v>
      </c>
      <c r="C92">
        <f>C32+(12/0.017)*(C18*C51+C33*C50)</f>
        <v>-0.008692157128887674</v>
      </c>
      <c r="D92">
        <f>D32+(12/0.017)*(D18*D51+D33*D50)</f>
        <v>-0.022057385100478978</v>
      </c>
      <c r="E92">
        <f>E32+(12/0.017)*(E18*E51+E33*E50)</f>
        <v>-0.023485048256988737</v>
      </c>
      <c r="F92">
        <f>F32+(12/0.017)*(F18*F51+F33*F50)</f>
        <v>0.02145795052392213</v>
      </c>
    </row>
    <row r="93" spans="1:6" ht="12.75">
      <c r="A93" t="s">
        <v>91</v>
      </c>
      <c r="B93">
        <f>B33+(13/0.017)*(B19*B51+B34*B50)</f>
        <v>0.03969567646913219</v>
      </c>
      <c r="C93">
        <f>C33+(13/0.017)*(C19*C51+C34*C50)</f>
        <v>0.008848603652813737</v>
      </c>
      <c r="D93">
        <f>D33+(13/0.017)*(D19*D51+D34*D50)</f>
        <v>0.019767271174048567</v>
      </c>
      <c r="E93">
        <f>E33+(13/0.017)*(E19*E51+E34*E50)</f>
        <v>0.015716519053356345</v>
      </c>
      <c r="F93">
        <f>F33+(13/0.017)*(F19*F51+F34*F50)</f>
        <v>0.033536384671353475</v>
      </c>
    </row>
    <row r="94" spans="1:6" ht="12.75">
      <c r="A94" t="s">
        <v>92</v>
      </c>
      <c r="B94">
        <f>B34+(14/0.017)*(B20*B51+B35*B50)</f>
        <v>-0.02063238692356649</v>
      </c>
      <c r="C94">
        <f>C34+(14/0.017)*(C20*C51+C35*C50)</f>
        <v>-0.012724828252975278</v>
      </c>
      <c r="D94">
        <f>D34+(14/0.017)*(D20*D51+D35*D50)</f>
        <v>-0.007417924420710104</v>
      </c>
      <c r="E94">
        <f>E34+(14/0.017)*(E20*E51+E35*E50)</f>
        <v>-0.00018360565110770103</v>
      </c>
      <c r="F94">
        <f>F34+(14/0.017)*(F20*F51+F35*F50)</f>
        <v>-0.025792714042168898</v>
      </c>
    </row>
    <row r="95" spans="1:6" ht="12.75">
      <c r="A95" t="s">
        <v>93</v>
      </c>
      <c r="B95" s="53">
        <f>B35</f>
        <v>-0.001061331</v>
      </c>
      <c r="C95" s="53">
        <f>C35</f>
        <v>0.006951483</v>
      </c>
      <c r="D95" s="53">
        <f>D35</f>
        <v>-0.0007146638</v>
      </c>
      <c r="E95" s="53">
        <f>E35</f>
        <v>0.01256311</v>
      </c>
      <c r="F95" s="53">
        <f>F35</f>
        <v>0.003158377</v>
      </c>
    </row>
    <row r="98" ht="12.75">
      <c r="A98" t="s">
        <v>61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4.734695584964577</v>
      </c>
      <c r="C103">
        <f>C63*10000/C62</f>
        <v>1.302704791635312</v>
      </c>
      <c r="D103">
        <f>D63*10000/D62</f>
        <v>1.818921604237178</v>
      </c>
      <c r="E103">
        <f>E63*10000/E62</f>
        <v>1.6209817618037037</v>
      </c>
      <c r="F103">
        <f>F63*10000/F62</f>
        <v>-1.966913848207122</v>
      </c>
      <c r="G103">
        <f>AVERAGE(C103:E103)</f>
        <v>1.5808693858920648</v>
      </c>
      <c r="H103">
        <f>STDEV(C103:E103)</f>
        <v>0.2604355993891077</v>
      </c>
      <c r="I103">
        <f>(B103*B4+C103*C4+D103*D4+E103*E4+F103*F4)/SUM(B4:F4)</f>
        <v>1.5645146554151512</v>
      </c>
      <c r="K103">
        <f>(LN(H103)+LN(H123))/2-LN(K114*K115^3)</f>
        <v>-4.614868832214837</v>
      </c>
    </row>
    <row r="104" spans="1:11" ht="12.75">
      <c r="A104" t="s">
        <v>67</v>
      </c>
      <c r="B104">
        <f>B64*10000/B62</f>
        <v>-0.03956580217978039</v>
      </c>
      <c r="C104">
        <f>C64*10000/C62</f>
        <v>-0.02508144764558016</v>
      </c>
      <c r="D104">
        <f>D64*10000/D62</f>
        <v>-0.6254365463751276</v>
      </c>
      <c r="E104">
        <f>E64*10000/E62</f>
        <v>0.6017141060204668</v>
      </c>
      <c r="F104">
        <f>F64*10000/F62</f>
        <v>-0.8068576288091331</v>
      </c>
      <c r="G104">
        <f>AVERAGE(C104:E104)</f>
        <v>-0.016267962666746977</v>
      </c>
      <c r="H104">
        <f>STDEV(C104:E104)</f>
        <v>0.6136227986775241</v>
      </c>
      <c r="I104">
        <f>(B104*B4+C104*C4+D104*D4+E104*E4+F104*F4)/SUM(B4:F4)</f>
        <v>-0.12501457525984933</v>
      </c>
      <c r="K104">
        <f>(LN(H104)+LN(H124))/2-LN(K114*K115^4)</f>
        <v>-3.4268778070668526</v>
      </c>
    </row>
    <row r="105" spans="1:11" ht="12.75">
      <c r="A105" t="s">
        <v>68</v>
      </c>
      <c r="B105">
        <f>B65*10000/B62</f>
        <v>-0.2369502643618664</v>
      </c>
      <c r="C105">
        <f>C65*10000/C62</f>
        <v>-0.3261067261748378</v>
      </c>
      <c r="D105">
        <f>D65*10000/D62</f>
        <v>-0.5709717609809883</v>
      </c>
      <c r="E105">
        <f>E65*10000/E62</f>
        <v>-0.4778152820092421</v>
      </c>
      <c r="F105">
        <f>F65*10000/F62</f>
        <v>-0.20111126067520949</v>
      </c>
      <c r="G105">
        <f>AVERAGE(C105:E105)</f>
        <v>-0.45829792305502276</v>
      </c>
      <c r="H105">
        <f>STDEV(C105:E105)</f>
        <v>0.12359375709583906</v>
      </c>
      <c r="I105">
        <f>(B105*B4+C105*C4+D105*D4+E105*E4+F105*F4)/SUM(B4:F4)</f>
        <v>-0.3919463017360626</v>
      </c>
      <c r="K105">
        <f>(LN(H105)+LN(H125))/2-LN(K114*K115^5)</f>
        <v>-4.206990317965221</v>
      </c>
    </row>
    <row r="106" spans="1:11" ht="12.75">
      <c r="A106" t="s">
        <v>69</v>
      </c>
      <c r="B106">
        <f>B66*10000/B62</f>
        <v>2.7830163625826345</v>
      </c>
      <c r="C106">
        <f>C66*10000/C62</f>
        <v>2.8647057256289994</v>
      </c>
      <c r="D106">
        <f>D66*10000/D62</f>
        <v>3.059414077582353</v>
      </c>
      <c r="E106">
        <f>E66*10000/E62</f>
        <v>2.476519251117715</v>
      </c>
      <c r="F106">
        <f>F66*10000/F62</f>
        <v>13.674957624554125</v>
      </c>
      <c r="G106">
        <f>AVERAGE(C106:E106)</f>
        <v>2.800213018109689</v>
      </c>
      <c r="H106">
        <f>STDEV(C106:E106)</f>
        <v>0.29675086633772163</v>
      </c>
      <c r="I106">
        <f>(B106*B4+C106*C4+D106*D4+E106*E4+F106*F4)/SUM(B4:F4)</f>
        <v>4.2476721421808</v>
      </c>
      <c r="K106">
        <f>(LN(H106)+LN(H126))/2-LN(K114*K115^6)</f>
        <v>-3.275603137263562</v>
      </c>
    </row>
    <row r="107" spans="1:11" ht="12.75">
      <c r="A107" t="s">
        <v>70</v>
      </c>
      <c r="B107">
        <f>B67*10000/B62</f>
        <v>-0.09837751112340934</v>
      </c>
      <c r="C107">
        <f>C67*10000/C62</f>
        <v>-0.13471175114867723</v>
      </c>
      <c r="D107">
        <f>D67*10000/D62</f>
        <v>-0.07199469289459862</v>
      </c>
      <c r="E107">
        <f>E67*10000/E62</f>
        <v>-0.14444368983687306</v>
      </c>
      <c r="F107">
        <f>F67*10000/F62</f>
        <v>-0.16892058738923613</v>
      </c>
      <c r="G107">
        <f>AVERAGE(C107:E107)</f>
        <v>-0.11705004462671631</v>
      </c>
      <c r="H107">
        <f>STDEV(C107:E107)</f>
        <v>0.039321319884209456</v>
      </c>
      <c r="I107">
        <f>(B107*B4+C107*C4+D107*D4+E107*E4+F107*F4)/SUM(B4:F4)</f>
        <v>-0.1212650786724729</v>
      </c>
      <c r="K107">
        <f>(LN(H107)+LN(H127))/2-LN(K114*K115^7)</f>
        <v>-3.590438376965138</v>
      </c>
    </row>
    <row r="108" spans="1:9" ht="12.75">
      <c r="A108" t="s">
        <v>71</v>
      </c>
      <c r="B108">
        <f>B68*10000/B62</f>
        <v>-0.011511721893256293</v>
      </c>
      <c r="C108">
        <f>C68*10000/C62</f>
        <v>-0.024070089769499783</v>
      </c>
      <c r="D108">
        <f>D68*10000/D62</f>
        <v>-0.2245182791299939</v>
      </c>
      <c r="E108">
        <f>E68*10000/E62</f>
        <v>0.18318978461834654</v>
      </c>
      <c r="F108">
        <f>F68*10000/F62</f>
        <v>-0.04527758115391548</v>
      </c>
      <c r="G108">
        <f>AVERAGE(C108:E108)</f>
        <v>-0.021799528093715714</v>
      </c>
      <c r="H108">
        <f>STDEV(C108:E108)</f>
        <v>0.20386351537020514</v>
      </c>
      <c r="I108">
        <f>(B108*B4+C108*C4+D108*D4+E108*E4+F108*F4)/SUM(B4:F4)</f>
        <v>-0.023427186901878616</v>
      </c>
    </row>
    <row r="109" spans="1:9" ht="12.75">
      <c r="A109" t="s">
        <v>72</v>
      </c>
      <c r="B109">
        <f>B69*10000/B62</f>
        <v>-0.030450780189654792</v>
      </c>
      <c r="C109">
        <f>C69*10000/C62</f>
        <v>-0.09205541230455898</v>
      </c>
      <c r="D109">
        <f>D69*10000/D62</f>
        <v>-0.10338877052088037</v>
      </c>
      <c r="E109">
        <f>E69*10000/E62</f>
        <v>-0.015652397044100683</v>
      </c>
      <c r="F109">
        <f>F69*10000/F62</f>
        <v>-0.06620171698547216</v>
      </c>
      <c r="G109">
        <f>AVERAGE(C109:E109)</f>
        <v>-0.07036552662318</v>
      </c>
      <c r="H109">
        <f>STDEV(C109:E109)</f>
        <v>0.047720605228430496</v>
      </c>
      <c r="I109">
        <f>(B109*B4+C109*C4+D109*D4+E109*E4+F109*F4)/SUM(B4:F4)</f>
        <v>-0.06402827281012465</v>
      </c>
    </row>
    <row r="110" spans="1:11" ht="12.75">
      <c r="A110" t="s">
        <v>73</v>
      </c>
      <c r="B110">
        <f>B70*10000/B62</f>
        <v>-0.34066659369507807</v>
      </c>
      <c r="C110">
        <f>C70*10000/C62</f>
        <v>-0.05116838319858409</v>
      </c>
      <c r="D110">
        <f>D70*10000/D62</f>
        <v>-0.053798135358492725</v>
      </c>
      <c r="E110">
        <f>E70*10000/E62</f>
        <v>-0.12534992788748264</v>
      </c>
      <c r="F110">
        <f>F70*10000/F62</f>
        <v>-0.339208654944645</v>
      </c>
      <c r="G110">
        <f>AVERAGE(C110:E110)</f>
        <v>-0.07677214881485316</v>
      </c>
      <c r="H110">
        <f>STDEV(C110:E110)</f>
        <v>0.04209013380624415</v>
      </c>
      <c r="I110">
        <f>(B110*B4+C110*C4+D110*D4+E110*E4+F110*F4)/SUM(B4:F4)</f>
        <v>-0.14997910123458721</v>
      </c>
      <c r="K110">
        <f>EXP(AVERAGE(K103:K107))</f>
        <v>0.021863084706002157</v>
      </c>
    </row>
    <row r="111" spans="1:9" ht="12.75">
      <c r="A111" t="s">
        <v>74</v>
      </c>
      <c r="B111">
        <f>B71*10000/B62</f>
        <v>-0.006420869621437016</v>
      </c>
      <c r="C111">
        <f>C71*10000/C62</f>
        <v>0.015133265246430494</v>
      </c>
      <c r="D111">
        <f>D71*10000/D62</f>
        <v>0.024099261521922877</v>
      </c>
      <c r="E111">
        <f>E71*10000/E62</f>
        <v>0.015568728035989379</v>
      </c>
      <c r="F111">
        <f>F71*10000/F62</f>
        <v>-0.01004948257844284</v>
      </c>
      <c r="G111">
        <f>AVERAGE(C111:E111)</f>
        <v>0.01826708493478092</v>
      </c>
      <c r="H111">
        <f>STDEV(C111:E111)</f>
        <v>0.005055503908412862</v>
      </c>
      <c r="I111">
        <f>(B111*B4+C111*C4+D111*D4+E111*E4+F111*F4)/SUM(B4:F4)</f>
        <v>0.010916163015127784</v>
      </c>
    </row>
    <row r="112" spans="1:9" ht="12.75">
      <c r="A112" t="s">
        <v>75</v>
      </c>
      <c r="B112">
        <f>B72*10000/B62</f>
        <v>-0.01957908545485263</v>
      </c>
      <c r="C112">
        <f>C72*10000/C62</f>
        <v>0.009047499482649168</v>
      </c>
      <c r="D112">
        <f>D72*10000/D62</f>
        <v>0.00897060179936336</v>
      </c>
      <c r="E112">
        <f>E72*10000/E62</f>
        <v>-0.003645821701215171</v>
      </c>
      <c r="F112">
        <f>F72*10000/F62</f>
        <v>-0.019915707910105</v>
      </c>
      <c r="G112">
        <f>AVERAGE(C112:E112)</f>
        <v>0.004790759860265785</v>
      </c>
      <c r="H112">
        <f>STDEV(C112:E112)</f>
        <v>0.007306395119760772</v>
      </c>
      <c r="I112">
        <f>(B112*B4+C112*C4+D112*D4+E112*E4+F112*F4)/SUM(B4:F4)</f>
        <v>-0.002032644843013883</v>
      </c>
    </row>
    <row r="113" spans="1:9" ht="12.75">
      <c r="A113" t="s">
        <v>76</v>
      </c>
      <c r="B113">
        <f>B73*10000/B62</f>
        <v>0.014974797917970557</v>
      </c>
      <c r="C113">
        <f>C73*10000/C62</f>
        <v>0.011847641121815349</v>
      </c>
      <c r="D113">
        <f>D73*10000/D62</f>
        <v>0.008616170912066005</v>
      </c>
      <c r="E113">
        <f>E73*10000/E62</f>
        <v>0.02012757193787542</v>
      </c>
      <c r="F113">
        <f>F73*10000/F62</f>
        <v>0.007681920159573027</v>
      </c>
      <c r="G113">
        <f>AVERAGE(C113:E113)</f>
        <v>0.013530461323918925</v>
      </c>
      <c r="H113">
        <f>STDEV(C113:E113)</f>
        <v>0.005937339578355567</v>
      </c>
      <c r="I113">
        <f>(B113*B4+C113*C4+D113*D4+E113*E4+F113*F4)/SUM(B4:F4)</f>
        <v>0.012960121903055784</v>
      </c>
    </row>
    <row r="114" spans="1:11" ht="12.75">
      <c r="A114" t="s">
        <v>77</v>
      </c>
      <c r="B114">
        <f>B74*10000/B62</f>
        <v>-0.1912210142563542</v>
      </c>
      <c r="C114">
        <f>C74*10000/C62</f>
        <v>-0.16766615264992368</v>
      </c>
      <c r="D114">
        <f>D74*10000/D62</f>
        <v>-0.1805551208913849</v>
      </c>
      <c r="E114">
        <f>E74*10000/E62</f>
        <v>-0.1631027420800667</v>
      </c>
      <c r="F114">
        <f>F74*10000/F62</f>
        <v>-0.1419914707123875</v>
      </c>
      <c r="G114">
        <f>AVERAGE(C114:E114)</f>
        <v>-0.17044133854045843</v>
      </c>
      <c r="H114">
        <f>STDEV(C114:E114)</f>
        <v>0.009051111759816887</v>
      </c>
      <c r="I114">
        <f>(B114*B4+C114*C4+D114*D4+E114*E4+F114*F4)/SUM(B4:F4)</f>
        <v>-0.16965643139798856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-0.00041926796944994455</v>
      </c>
      <c r="C115">
        <f>C75*10000/C62</f>
        <v>0.00544743028132858</v>
      </c>
      <c r="D115">
        <f>D75*10000/D62</f>
        <v>0.0003129965477341533</v>
      </c>
      <c r="E115">
        <f>E75*10000/E62</f>
        <v>0.006502024456962896</v>
      </c>
      <c r="F115">
        <f>F75*10000/F62</f>
        <v>0.0045831457989164905</v>
      </c>
      <c r="G115">
        <f>AVERAGE(C115:E115)</f>
        <v>0.004087483762008543</v>
      </c>
      <c r="H115">
        <f>STDEV(C115:E115)</f>
        <v>0.003311058368084302</v>
      </c>
      <c r="I115">
        <f>(B115*B4+C115*C4+D115*D4+E115*E4+F115*F4)/SUM(B4:F4)</f>
        <v>0.003501201669868676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133.012168197108</v>
      </c>
      <c r="C122">
        <f>C82*10000/C62</f>
        <v>45.49497224857437</v>
      </c>
      <c r="D122">
        <f>D82*10000/D62</f>
        <v>-13.37241537078299</v>
      </c>
      <c r="E122">
        <f>E82*10000/E62</f>
        <v>-56.86110382120865</v>
      </c>
      <c r="F122">
        <f>F82*10000/F62</f>
        <v>-98.75267656877894</v>
      </c>
      <c r="G122">
        <f>AVERAGE(C122:E122)</f>
        <v>-8.246182314472422</v>
      </c>
      <c r="H122">
        <f>STDEV(C122:E122)</f>
        <v>51.370227526374755</v>
      </c>
      <c r="I122">
        <f>(B122*B4+C122*C4+D122*D4+E122*E4+F122*F4)/SUM(B4:F4)</f>
        <v>0.14190947974289628</v>
      </c>
    </row>
    <row r="123" spans="1:9" ht="12.75">
      <c r="A123" t="s">
        <v>81</v>
      </c>
      <c r="B123">
        <f>B83*10000/B62</f>
        <v>4.317478994909434</v>
      </c>
      <c r="C123">
        <f>C83*10000/C62</f>
        <v>5.614777590925148</v>
      </c>
      <c r="D123">
        <f>D83*10000/D62</f>
        <v>5.920403459844542</v>
      </c>
      <c r="E123">
        <f>E83*10000/E62</f>
        <v>4.26561922311736</v>
      </c>
      <c r="F123">
        <f>F83*10000/F62</f>
        <v>10.974461318010102</v>
      </c>
      <c r="G123">
        <f>AVERAGE(C123:E123)</f>
        <v>5.266933424629017</v>
      </c>
      <c r="H123">
        <f>STDEV(C123:E123)</f>
        <v>0.8805250652592896</v>
      </c>
      <c r="I123">
        <f>(B123*B4+C123*C4+D123*D4+E123*E4+F123*F4)/SUM(B4:F4)</f>
        <v>5.890406949722664</v>
      </c>
    </row>
    <row r="124" spans="1:9" ht="12.75">
      <c r="A124" t="s">
        <v>82</v>
      </c>
      <c r="B124">
        <f>B84*10000/B62</f>
        <v>-1.7135453655816522</v>
      </c>
      <c r="C124">
        <f>C84*10000/C62</f>
        <v>2.5389850413535124</v>
      </c>
      <c r="D124">
        <f>D84*10000/D62</f>
        <v>4.379569717692912</v>
      </c>
      <c r="E124">
        <f>E84*10000/E62</f>
        <v>2.039132847922687</v>
      </c>
      <c r="F124">
        <f>F84*10000/F62</f>
        <v>2.328496223892604</v>
      </c>
      <c r="G124">
        <f>AVERAGE(C124:E124)</f>
        <v>2.985895868989704</v>
      </c>
      <c r="H124">
        <f>STDEV(C124:E124)</f>
        <v>1.2325616216801545</v>
      </c>
      <c r="I124">
        <f>(B124*B4+C124*C4+D124*D4+E124*E4+F124*F4)/SUM(B4:F4)</f>
        <v>2.2176380045956416</v>
      </c>
    </row>
    <row r="125" spans="1:9" ht="12.75">
      <c r="A125" t="s">
        <v>83</v>
      </c>
      <c r="B125">
        <f>B85*10000/B62</f>
        <v>1.036101967336302</v>
      </c>
      <c r="C125">
        <f>C85*10000/C62</f>
        <v>2.601662775947136</v>
      </c>
      <c r="D125">
        <f>D85*10000/D62</f>
        <v>1.8137100559804</v>
      </c>
      <c r="E125">
        <f>E85*10000/E62</f>
        <v>2.1986026488605552</v>
      </c>
      <c r="F125">
        <f>F85*10000/F62</f>
        <v>-0.5490744234872735</v>
      </c>
      <c r="G125">
        <f>AVERAGE(C125:E125)</f>
        <v>2.2046584935960305</v>
      </c>
      <c r="H125">
        <f>STDEV(C125:E125)</f>
        <v>0.39401126527973374</v>
      </c>
      <c r="I125">
        <f>(B125*B4+C125*C4+D125*D4+E125*E4+F125*F4)/SUM(B4:F4)</f>
        <v>1.6683031915501083</v>
      </c>
    </row>
    <row r="126" spans="1:9" ht="12.75">
      <c r="A126" t="s">
        <v>84</v>
      </c>
      <c r="B126">
        <f>B86*10000/B62</f>
        <v>1.1231509095818895</v>
      </c>
      <c r="C126">
        <f>C86*10000/C62</f>
        <v>0.6913026784687575</v>
      </c>
      <c r="D126">
        <f>D86*10000/D62</f>
        <v>0.6730142906102241</v>
      </c>
      <c r="E126">
        <f>E86*10000/E62</f>
        <v>0.12125837579107071</v>
      </c>
      <c r="F126">
        <f>F86*10000/F62</f>
        <v>1.5576292203542226</v>
      </c>
      <c r="G126">
        <f>AVERAGE(C126:E126)</f>
        <v>0.4951917816233508</v>
      </c>
      <c r="H126">
        <f>STDEV(C126:E126)</f>
        <v>0.3239649059398448</v>
      </c>
      <c r="I126">
        <f>(B126*B4+C126*C4+D126*D4+E126*E4+F126*F4)/SUM(B4:F4)</f>
        <v>0.7277720200919126</v>
      </c>
    </row>
    <row r="127" spans="1:9" ht="12.75">
      <c r="A127" t="s">
        <v>85</v>
      </c>
      <c r="B127">
        <f>B87*10000/B62</f>
        <v>0.11941585224787792</v>
      </c>
      <c r="C127">
        <f>C87*10000/C62</f>
        <v>-0.6673461676260783</v>
      </c>
      <c r="D127">
        <f>D87*10000/D62</f>
        <v>-0.07039607482675984</v>
      </c>
      <c r="E127">
        <f>E87*10000/E62</f>
        <v>-0.8280249756941541</v>
      </c>
      <c r="F127">
        <f>F87*10000/F62</f>
        <v>0.2791976551468638</v>
      </c>
      <c r="G127">
        <f>AVERAGE(C127:E127)</f>
        <v>-0.5219224060489974</v>
      </c>
      <c r="H127">
        <f>STDEV(C127:E127)</f>
        <v>0.3992010028554598</v>
      </c>
      <c r="I127">
        <f>(B127*B4+C127*C4+D127*D4+E127*E4+F127*F4)/SUM(B4:F4)</f>
        <v>-0.32226462871253514</v>
      </c>
    </row>
    <row r="128" spans="1:9" ht="12.75">
      <c r="A128" t="s">
        <v>86</v>
      </c>
      <c r="B128">
        <f>B88*10000/B62</f>
        <v>-0.12292640283458234</v>
      </c>
      <c r="C128">
        <f>C88*10000/C62</f>
        <v>-0.028796881291890977</v>
      </c>
      <c r="D128">
        <f>D88*10000/D62</f>
        <v>0.15635169540910807</v>
      </c>
      <c r="E128">
        <f>E88*10000/E62</f>
        <v>-0.09296444408894376</v>
      </c>
      <c r="F128">
        <f>F88*10000/F62</f>
        <v>0.2912491966367745</v>
      </c>
      <c r="G128">
        <f>AVERAGE(C128:E128)</f>
        <v>0.011530123342757775</v>
      </c>
      <c r="H128">
        <f>STDEV(C128:E128)</f>
        <v>0.12945784962934942</v>
      </c>
      <c r="I128">
        <f>(B128*B4+C128*C4+D128*D4+E128*E4+F128*F4)/SUM(B4:F4)</f>
        <v>0.029346377076403737</v>
      </c>
    </row>
    <row r="129" spans="1:9" ht="12.75">
      <c r="A129" t="s">
        <v>87</v>
      </c>
      <c r="B129">
        <f>B89*10000/B62</f>
        <v>0.06313751944712338</v>
      </c>
      <c r="C129">
        <f>C89*10000/C62</f>
        <v>0.05692521097690621</v>
      </c>
      <c r="D129">
        <f>D89*10000/D62</f>
        <v>0.0174644616742172</v>
      </c>
      <c r="E129">
        <f>E89*10000/E62</f>
        <v>0.2780927487860988</v>
      </c>
      <c r="F129">
        <f>F89*10000/F62</f>
        <v>0.03534310037973474</v>
      </c>
      <c r="G129">
        <f>AVERAGE(C129:E129)</f>
        <v>0.11749414047907407</v>
      </c>
      <c r="H129">
        <f>STDEV(C129:E129)</f>
        <v>0.14047498861540186</v>
      </c>
      <c r="I129">
        <f>(B129*B4+C129*C4+D129*D4+E129*E4+F129*F4)/SUM(B4:F4)</f>
        <v>0.09867582377144601</v>
      </c>
    </row>
    <row r="130" spans="1:9" ht="12.75">
      <c r="A130" t="s">
        <v>88</v>
      </c>
      <c r="B130">
        <f>B90*10000/B62</f>
        <v>0.08986229351486018</v>
      </c>
      <c r="C130">
        <f>C90*10000/C62</f>
        <v>0.016892797874641093</v>
      </c>
      <c r="D130">
        <f>D90*10000/D62</f>
        <v>-0.03796036510630527</v>
      </c>
      <c r="E130">
        <f>E90*10000/E62</f>
        <v>0.013132948102165</v>
      </c>
      <c r="F130">
        <f>F90*10000/F62</f>
        <v>0.19486677761065796</v>
      </c>
      <c r="G130">
        <f>AVERAGE(C130:E130)</f>
        <v>-0.002644873043166393</v>
      </c>
      <c r="H130">
        <f>STDEV(C130:E130)</f>
        <v>0.030641835818438098</v>
      </c>
      <c r="I130">
        <f>(B130*B4+C130*C4+D130*D4+E130*E4+F130*F4)/SUM(B4:F4)</f>
        <v>0.03708802683546181</v>
      </c>
    </row>
    <row r="131" spans="1:9" ht="12.75">
      <c r="A131" t="s">
        <v>89</v>
      </c>
      <c r="B131">
        <f>B91*10000/B62</f>
        <v>-0.0267578505652143</v>
      </c>
      <c r="C131">
        <f>C91*10000/C62</f>
        <v>-0.07631689057016226</v>
      </c>
      <c r="D131">
        <f>D91*10000/D62</f>
        <v>-0.06746301142143045</v>
      </c>
      <c r="E131">
        <f>E91*10000/E62</f>
        <v>-0.05378801978032999</v>
      </c>
      <c r="F131">
        <f>F91*10000/F62</f>
        <v>-0.00999849924503336</v>
      </c>
      <c r="G131">
        <f>AVERAGE(C131:E131)</f>
        <v>-0.06585597392397423</v>
      </c>
      <c r="H131">
        <f>STDEV(C131:E131)</f>
        <v>0.011350085105624208</v>
      </c>
      <c r="I131">
        <f>(B131*B4+C131*C4+D131*D4+E131*E4+F131*F4)/SUM(B4:F4)</f>
        <v>-0.052746498601081084</v>
      </c>
    </row>
    <row r="132" spans="1:9" ht="12.75">
      <c r="A132" t="s">
        <v>90</v>
      </c>
      <c r="B132">
        <f>B92*10000/B62</f>
        <v>0.013801207910928863</v>
      </c>
      <c r="C132">
        <f>C92*10000/C62</f>
        <v>-0.008692093752506905</v>
      </c>
      <c r="D132">
        <f>D92*10000/D62</f>
        <v>-0.022057177051377625</v>
      </c>
      <c r="E132">
        <f>E92*10000/E62</f>
        <v>-0.023485024623828246</v>
      </c>
      <c r="F132">
        <f>F92*10000/F62</f>
        <v>0.021458422467392664</v>
      </c>
      <c r="G132">
        <f>AVERAGE(C132:E132)</f>
        <v>-0.018078098475904258</v>
      </c>
      <c r="H132">
        <f>STDEV(C132:E132)</f>
        <v>0.008159810088063713</v>
      </c>
      <c r="I132">
        <f>(B132*B4+C132*C4+D132*D4+E132*E4+F132*F4)/SUM(B4:F4)</f>
        <v>-0.008189938490744699</v>
      </c>
    </row>
    <row r="133" spans="1:9" ht="12.75">
      <c r="A133" t="s">
        <v>91</v>
      </c>
      <c r="B133">
        <f>B93*10000/B62</f>
        <v>0.03969618484728902</v>
      </c>
      <c r="C133">
        <f>C93*10000/C62</f>
        <v>0.00884853913574783</v>
      </c>
      <c r="D133">
        <f>D93*10000/D62</f>
        <v>0.019767084725700983</v>
      </c>
      <c r="E133">
        <f>E93*10000/E62</f>
        <v>0.01571650323771854</v>
      </c>
      <c r="F133">
        <f>F93*10000/F62</f>
        <v>0.03353712226638863</v>
      </c>
      <c r="G133">
        <f>AVERAGE(C133:E133)</f>
        <v>0.01477737569972245</v>
      </c>
      <c r="H133">
        <f>STDEV(C133:E133)</f>
        <v>0.005519522610646527</v>
      </c>
      <c r="I133">
        <f>(B133*B4+C133*C4+D133*D4+E133*E4+F133*F4)/SUM(B4:F4)</f>
        <v>0.02088679063651684</v>
      </c>
    </row>
    <row r="134" spans="1:9" ht="12.75">
      <c r="A134" t="s">
        <v>92</v>
      </c>
      <c r="B134">
        <f>B94*10000/B62</f>
        <v>-0.02063265116027356</v>
      </c>
      <c r="C134">
        <f>C94*10000/C62</f>
        <v>-0.012724735473524953</v>
      </c>
      <c r="D134">
        <f>D94*10000/D62</f>
        <v>-0.00741785445355386</v>
      </c>
      <c r="E134">
        <f>E94*10000/E62</f>
        <v>-0.00018360546634411137</v>
      </c>
      <c r="F134">
        <f>F94*10000/F62</f>
        <v>-0.025793281323884178</v>
      </c>
      <c r="G134">
        <f>AVERAGE(C134:E134)</f>
        <v>-0.006775398464474308</v>
      </c>
      <c r="H134">
        <f>STDEV(C134:E134)</f>
        <v>0.0062952003731161</v>
      </c>
      <c r="I134">
        <f>(B134*B4+C134*C4+D134*D4+E134*E4+F134*F4)/SUM(B4:F4)</f>
        <v>-0.011317711780589304</v>
      </c>
    </row>
    <row r="135" spans="1:9" ht="12.75">
      <c r="A135" t="s">
        <v>93</v>
      </c>
      <c r="B135">
        <f>B95*10000/B62</f>
        <v>-0.001061344592349232</v>
      </c>
      <c r="C135">
        <f>C95*10000/C62</f>
        <v>0.006951432315247414</v>
      </c>
      <c r="D135">
        <f>D95*10000/D62</f>
        <v>-0.0007146570591664568</v>
      </c>
      <c r="E135">
        <f>E95*10000/E62</f>
        <v>0.012563097357658728</v>
      </c>
      <c r="F135">
        <f>F95*10000/F62</f>
        <v>0.0031584464649473155</v>
      </c>
      <c r="G135">
        <f>AVERAGE(C135:E135)</f>
        <v>0.006266624204579896</v>
      </c>
      <c r="H135">
        <f>STDEV(C135:E135)</f>
        <v>0.006665314111105881</v>
      </c>
      <c r="I135">
        <f>(B135*B4+C135*C4+D135*D4+E135*E4+F135*F4)/SUM(B4:F4)</f>
        <v>0.004791501773205861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2004-05-24T10:02:41Z</cp:lastPrinted>
  <dcterms:created xsi:type="dcterms:W3CDTF">2004-05-24T10:02:41Z</dcterms:created>
  <dcterms:modified xsi:type="dcterms:W3CDTF">2005-02-25T11:58:06Z</dcterms:modified>
  <cp:category/>
  <cp:version/>
  <cp:contentType/>
  <cp:contentStatus/>
</cp:coreProperties>
</file>