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<sst xmlns="http://schemas.openxmlformats.org/spreadsheetml/2006/main" count="204" uniqueCount="98">
  <si>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29/07/2004       13:16:40</t>
  </si>
  <si>
    <t>LISSNER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</si>
  <si>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</si>
  <si>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</si>
  <si>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</si>
  <si>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</si>
  <si>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</si>
  <si>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</si>
  <si>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</si>
  <si>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</si>
  <si>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</si>
  <si>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</si>
  <si>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</si>
  <si>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</si>
  <si>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</si>
  <si>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</si>
  <si>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</si>
  <si>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</si>
  <si>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</si>
  <si>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</si>
  <si>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</si>
  <si>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</si>
  <si>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</si>
  <si>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</si>
  <si>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</si>
  <si>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</si>
  <si>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</si>
  <si>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</si>
  <si>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</si>
  <si>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</si>
  <si>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</si>
  <si>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</t>
  </si>
  <si>
    <t>a5*!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</si>
  <si>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</si>
  <si>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</si>
  <si>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</si>
  <si>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</si>
  <si>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</si>
  <si>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</si>
  <si>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</si>
  <si>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</si>
  <si>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</si>
  <si>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</si>
  <si>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</si>
  <si>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</si>
  <si>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</si>
  <si>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-0.003755*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</si>
  <si>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</si>
  <si>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</si>
  <si>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</si>
  <si>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</si>
  <si>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</si>
  <si>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</si>
  <si>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</si>
  <si>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HCMQAP059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</si>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</sst>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4.777981</c:v>
                </c:pt>
                <c:pt idx="1">
                  <c:v>1.292488</c:v>
                </c:pt>
                <c:pt idx="2">
                  <c:v>1.831544</c:v>
                </c:pt>
                <c:pt idx="3">
                  <c:v>1.623524</c:v>
                </c:pt>
                <c:pt idx="4">
                  <c:v>-2.058984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4.116209</c:v>
                </c:pt>
                <c:pt idx="1">
                  <c:v>5.56234</c:v>
                </c:pt>
                <c:pt idx="2">
                  <c:v>5.791834</c:v>
                </c:pt>
                <c:pt idx="3">
                  <c:v>4.176558</c:v>
                </c:pt>
                <c:pt idx="4">
                  <c:v>10.8172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2.778841</c:v>
                </c:pt>
                <c:pt idx="1">
                  <c:v>2.902363</c:v>
                </c:pt>
                <c:pt idx="2">
                  <c:v>3.091348</c:v>
                </c:pt>
                <c:pt idx="3">
                  <c:v>2.50917</c:v>
                </c:pt>
                <c:pt idx="4">
                  <c:v>13.72965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1.087209</c:v>
                </c:pt>
                <c:pt idx="1">
                  <c:v>0.6550556</c:v>
                </c:pt>
                <c:pt idx="2">
                  <c:v>0.645171</c:v>
                </c:pt>
                <c:pt idx="3">
                  <c:v>0.1273369</c:v>
                </c:pt>
                <c:pt idx="4">
                  <c:v>1.528953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0.01910288</c:v>
                </c:pt>
                <c:pt idx="1">
                  <c:v>-0.05783651</c:v>
                </c:pt>
                <c:pt idx="2">
                  <c:v>-0.6223281</c:v>
                </c:pt>
                <c:pt idx="3">
                  <c:v>0.6116745</c:v>
                </c:pt>
                <c:pt idx="4">
                  <c:v>-0.8587967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-1.639413</c:v>
                </c:pt>
                <c:pt idx="1">
                  <c:v>2.581129</c:v>
                </c:pt>
                <c:pt idx="2">
                  <c:v>4.359397</c:v>
                </c:pt>
                <c:pt idx="3">
                  <c:v>2.041505</c:v>
                </c:pt>
                <c:pt idx="4">
                  <c:v>2.330015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-0.1122222</c:v>
                </c:pt>
                <c:pt idx="1">
                  <c:v>-0.3222382</c:v>
                </c:pt>
                <c:pt idx="2">
                  <c:v>-0.6526616</c:v>
                </c:pt>
                <c:pt idx="3">
                  <c:v>-0.5505767</c:v>
                </c:pt>
                <c:pt idx="4">
                  <c:v>-0.5454865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1.004707</c:v>
                </c:pt>
                <c:pt idx="1">
                  <c:v>2.692631</c:v>
                </c:pt>
                <c:pt idx="2">
                  <c:v>1.849108</c:v>
                </c:pt>
                <c:pt idx="3">
                  <c:v>2.226285</c:v>
                </c:pt>
                <c:pt idx="4">
                  <c:v>-0.9476607</c:v>
                </c:pt>
              </c:numCache>
            </c:numRef>
          </c:val>
          <c:smooth val="0"/>
        </c:ser>
        <c:marker val="1"/>
        <c:axId val="63912559"/>
        <c:axId val="38342120"/>
      </c:lineChart>
      <c:catAx>
        <c:axId val="639125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342120"/>
        <c:crosses val="autoZero"/>
        <c:auto val="1"/>
        <c:lblOffset val="100"/>
        <c:noMultiLvlLbl val="0"/>
      </c:catAx>
      <c:valAx>
        <c:axId val="3834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39125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C2" sqref="C2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54</v>
      </c>
      <c r="E1" s="1" t="s">
        <v>2</v>
      </c>
    </row>
    <row r="2" spans="3:5" ht="12.75" thickBot="1">
      <c r="C2" s="1" t="s">
        <v>1</v>
      </c>
      <c r="E2" s="1" t="s">
        <v>3</v>
      </c>
    </row>
    <row r="3" spans="1:7" ht="12">
      <c r="A3" s="19" t="s">
        <v>4</v>
      </c>
      <c r="B3" s="10" t="s">
        <v>5</v>
      </c>
      <c r="C3" s="11" t="s">
        <v>6</v>
      </c>
      <c r="D3" s="11" t="s">
        <v>7</v>
      </c>
      <c r="E3" s="11" t="s">
        <v>8</v>
      </c>
      <c r="F3" s="23" t="s">
        <v>9</v>
      </c>
      <c r="G3" s="33" t="s">
        <v>10</v>
      </c>
    </row>
    <row r="4" spans="1:7" ht="12">
      <c r="A4" s="20" t="s">
        <v>11</v>
      </c>
      <c r="B4" s="12">
        <v>-0.002262</v>
      </c>
      <c r="C4" s="13">
        <v>-0.003755</v>
      </c>
      <c r="D4" s="13">
        <v>-0.003755</v>
      </c>
      <c r="E4" s="13">
        <v>-0.003755</v>
      </c>
      <c r="F4" s="24">
        <v>-0.002079</v>
      </c>
      <c r="G4" s="34">
        <v>-0.011703</v>
      </c>
    </row>
    <row r="5" spans="1:7" ht="12.75" thickBot="1">
      <c r="A5" s="44" t="s">
        <v>12</v>
      </c>
      <c r="B5" s="45">
        <v>6.135373</v>
      </c>
      <c r="C5" s="46">
        <v>2.019446</v>
      </c>
      <c r="D5" s="46">
        <v>-0.548418</v>
      </c>
      <c r="E5" s="46">
        <v>-2.464083</v>
      </c>
      <c r="F5" s="47">
        <v>-4.790456</v>
      </c>
      <c r="G5" s="48">
        <v>7.252395</v>
      </c>
    </row>
    <row r="6" spans="1:7" ht="12.75" thickTop="1">
      <c r="A6" s="6" t="s">
        <v>13</v>
      </c>
      <c r="B6" s="39">
        <v>88.74726</v>
      </c>
      <c r="C6" s="40">
        <v>18.06537</v>
      </c>
      <c r="D6" s="40">
        <v>-36.73986</v>
      </c>
      <c r="E6" s="40">
        <v>-29.94535</v>
      </c>
      <c r="F6" s="41">
        <v>-8.821867</v>
      </c>
      <c r="G6" s="42">
        <v>-0.009536239</v>
      </c>
    </row>
    <row r="7" spans="1:7" ht="12">
      <c r="A7" s="20" t="s">
        <v>14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15</v>
      </c>
      <c r="B8" s="29">
        <v>4.777981</v>
      </c>
      <c r="C8" s="14">
        <v>1.292488</v>
      </c>
      <c r="D8" s="14">
        <v>1.831544</v>
      </c>
      <c r="E8" s="14">
        <v>1.623524</v>
      </c>
      <c r="F8" s="25">
        <v>-2.058984</v>
      </c>
      <c r="G8" s="35">
        <v>1.560769</v>
      </c>
    </row>
    <row r="9" spans="1:7" ht="12">
      <c r="A9" s="20" t="s">
        <v>16</v>
      </c>
      <c r="B9" s="29">
        <v>0.01910288</v>
      </c>
      <c r="C9" s="14">
        <v>-0.05783651</v>
      </c>
      <c r="D9" s="14">
        <v>-0.6223281</v>
      </c>
      <c r="E9" s="14">
        <v>0.6116745</v>
      </c>
      <c r="F9" s="25">
        <v>-0.8587967</v>
      </c>
      <c r="G9" s="35">
        <v>-0.1279966</v>
      </c>
    </row>
    <row r="10" spans="1:7" ht="12">
      <c r="A10" s="20" t="s">
        <v>17</v>
      </c>
      <c r="B10" s="29">
        <v>-0.1122222</v>
      </c>
      <c r="C10" s="14">
        <v>-0.3222382</v>
      </c>
      <c r="D10" s="14">
        <v>-0.6526616</v>
      </c>
      <c r="E10" s="14">
        <v>-0.5505767</v>
      </c>
      <c r="F10" s="25">
        <v>-0.5454865</v>
      </c>
      <c r="G10" s="35">
        <v>-0.455877</v>
      </c>
    </row>
    <row r="11" spans="1:7" ht="12">
      <c r="A11" s="21" t="s">
        <v>18</v>
      </c>
      <c r="B11" s="31">
        <v>2.778841</v>
      </c>
      <c r="C11" s="16">
        <v>2.902363</v>
      </c>
      <c r="D11" s="16">
        <v>3.091348</v>
      </c>
      <c r="E11" s="16">
        <v>2.50917</v>
      </c>
      <c r="F11" s="27">
        <v>13.72965</v>
      </c>
      <c r="G11" s="37">
        <v>4.277747</v>
      </c>
    </row>
    <row r="12" spans="1:7" ht="12">
      <c r="A12" s="20" t="s">
        <v>19</v>
      </c>
      <c r="B12" s="29">
        <v>-0.102184</v>
      </c>
      <c r="C12" s="14">
        <v>-0.1278334</v>
      </c>
      <c r="D12" s="14">
        <v>-0.06135198</v>
      </c>
      <c r="E12" s="14">
        <v>-0.1393523</v>
      </c>
      <c r="F12" s="25">
        <v>-0.1706494</v>
      </c>
      <c r="G12" s="35">
        <v>-0.1166239</v>
      </c>
    </row>
    <row r="13" spans="1:7" ht="12">
      <c r="A13" s="20" t="s">
        <v>20</v>
      </c>
      <c r="B13" s="29">
        <v>-0.003061585</v>
      </c>
      <c r="C13" s="14">
        <v>-0.03113162</v>
      </c>
      <c r="D13" s="14">
        <v>-0.2232241</v>
      </c>
      <c r="E13" s="14">
        <v>0.1821574</v>
      </c>
      <c r="F13" s="25">
        <v>-0.04042039</v>
      </c>
      <c r="G13" s="35">
        <v>-0.02319263</v>
      </c>
    </row>
    <row r="14" spans="1:7" ht="12">
      <c r="A14" s="20" t="s">
        <v>21</v>
      </c>
      <c r="B14" s="29">
        <v>-0.07371949</v>
      </c>
      <c r="C14" s="14">
        <v>-0.1020506</v>
      </c>
      <c r="D14" s="14">
        <v>-0.1088063</v>
      </c>
      <c r="E14" s="14">
        <v>-0.02515254</v>
      </c>
      <c r="F14" s="25">
        <v>-0.04415062</v>
      </c>
      <c r="G14" s="35">
        <v>-0.0733426</v>
      </c>
    </row>
    <row r="15" spans="1:7" ht="12">
      <c r="A15" s="21" t="s">
        <v>22</v>
      </c>
      <c r="B15" s="31">
        <v>-0.3430883</v>
      </c>
      <c r="C15" s="16">
        <v>-0.04277362</v>
      </c>
      <c r="D15" s="16">
        <v>-0.05343772</v>
      </c>
      <c r="E15" s="16">
        <v>-0.1200677</v>
      </c>
      <c r="F15" s="27">
        <v>-0.3298451</v>
      </c>
      <c r="G15" s="37">
        <v>-0.1457058</v>
      </c>
    </row>
    <row r="16" spans="1:7" ht="12">
      <c r="A16" s="20" t="s">
        <v>23</v>
      </c>
      <c r="B16" s="29">
        <v>-0.001017824</v>
      </c>
      <c r="C16" s="14">
        <v>0.01733394</v>
      </c>
      <c r="D16" s="14">
        <v>0.02360786</v>
      </c>
      <c r="E16" s="14">
        <v>0.01703412</v>
      </c>
      <c r="F16" s="25">
        <v>-0.01474131</v>
      </c>
      <c r="G16" s="35">
        <v>0.01183036</v>
      </c>
    </row>
    <row r="17" spans="1:7" ht="12">
      <c r="A17" s="20" t="s">
        <v>24</v>
      </c>
      <c r="B17" s="29">
        <v>-0.03414438</v>
      </c>
      <c r="C17" s="14">
        <v>-0.01306574</v>
      </c>
      <c r="D17" s="14">
        <v>-0.01577103</v>
      </c>
      <c r="E17" s="14">
        <v>-0.02650273</v>
      </c>
      <c r="F17" s="25">
        <v>-0.03449973</v>
      </c>
      <c r="G17" s="35">
        <v>-0.02286021</v>
      </c>
    </row>
    <row r="18" spans="1:7" ht="12">
      <c r="A18" s="20" t="s">
        <v>25</v>
      </c>
      <c r="B18" s="29">
        <v>-0.01267888</v>
      </c>
      <c r="C18" s="14">
        <v>0.006755874</v>
      </c>
      <c r="D18" s="14">
        <v>0.01415124</v>
      </c>
      <c r="E18" s="14">
        <v>0.02869336</v>
      </c>
      <c r="F18" s="25">
        <v>-0.001610948</v>
      </c>
      <c r="G18" s="35">
        <v>0.009892572</v>
      </c>
    </row>
    <row r="19" spans="1:7" ht="12">
      <c r="A19" s="21" t="s">
        <v>26</v>
      </c>
      <c r="B19" s="31">
        <v>-0.1956461</v>
      </c>
      <c r="C19" s="16">
        <v>-0.1671105</v>
      </c>
      <c r="D19" s="16">
        <v>-0.1819553</v>
      </c>
      <c r="E19" s="16">
        <v>-0.1610461</v>
      </c>
      <c r="F19" s="27">
        <v>-0.1413814</v>
      </c>
      <c r="G19" s="37">
        <v>-0.169934</v>
      </c>
    </row>
    <row r="20" spans="1:7" ht="12.75" thickBot="1">
      <c r="A20" s="44" t="s">
        <v>27</v>
      </c>
      <c r="B20" s="45">
        <v>-0.001290405</v>
      </c>
      <c r="C20" s="46">
        <v>0.005404799</v>
      </c>
      <c r="D20" s="46">
        <v>-0.001724743</v>
      </c>
      <c r="E20" s="46">
        <v>0.007307728</v>
      </c>
      <c r="F20" s="47">
        <v>0.006335276</v>
      </c>
      <c r="G20" s="48">
        <v>0.003301132</v>
      </c>
    </row>
    <row r="21" spans="1:7" ht="12.75" thickTop="1">
      <c r="A21" s="6" t="s">
        <v>28</v>
      </c>
      <c r="B21" s="39">
        <v>-78.12409</v>
      </c>
      <c r="C21" s="40">
        <v>46.18546</v>
      </c>
      <c r="D21" s="40">
        <v>27.40988</v>
      </c>
      <c r="E21" s="40">
        <v>7.998951</v>
      </c>
      <c r="F21" s="41">
        <v>-62.4456</v>
      </c>
      <c r="G21" s="43">
        <v>-0.00920578</v>
      </c>
    </row>
    <row r="22" spans="1:7" ht="12">
      <c r="A22" s="20" t="s">
        <v>29</v>
      </c>
      <c r="B22" s="29">
        <v>122.7136</v>
      </c>
      <c r="C22" s="14">
        <v>40.38914</v>
      </c>
      <c r="D22" s="14">
        <v>-10.96837</v>
      </c>
      <c r="E22" s="14">
        <v>-49.28206</v>
      </c>
      <c r="F22" s="25">
        <v>-95.81206</v>
      </c>
      <c r="G22" s="36">
        <v>0</v>
      </c>
    </row>
    <row r="23" spans="1:7" ht="12">
      <c r="A23" s="20" t="s">
        <v>30</v>
      </c>
      <c r="B23" s="29">
        <v>4.116209</v>
      </c>
      <c r="C23" s="14">
        <v>5.56234</v>
      </c>
      <c r="D23" s="14">
        <v>5.791834</v>
      </c>
      <c r="E23" s="14">
        <v>4.176558</v>
      </c>
      <c r="F23" s="25">
        <v>10.8172</v>
      </c>
      <c r="G23" s="49">
        <v>5.774489</v>
      </c>
    </row>
    <row r="24" spans="1:7" ht="12">
      <c r="A24" s="20" t="s">
        <v>31</v>
      </c>
      <c r="B24" s="29">
        <v>-1.639413</v>
      </c>
      <c r="C24" s="14">
        <v>2.581129</v>
      </c>
      <c r="D24" s="14">
        <v>4.359397</v>
      </c>
      <c r="E24" s="14">
        <v>2.041505</v>
      </c>
      <c r="F24" s="25">
        <v>2.330015</v>
      </c>
      <c r="G24" s="35">
        <v>2.233948</v>
      </c>
    </row>
    <row r="25" spans="1:7" ht="12">
      <c r="A25" s="20" t="s">
        <v>32</v>
      </c>
      <c r="B25" s="50">
        <v>1.004707</v>
      </c>
      <c r="C25" s="51">
        <v>2.692631</v>
      </c>
      <c r="D25" s="51">
        <v>1.849108</v>
      </c>
      <c r="E25" s="51">
        <v>2.226285</v>
      </c>
      <c r="F25" s="52">
        <v>-0.9476607</v>
      </c>
      <c r="G25" s="49">
        <v>1.647904</v>
      </c>
    </row>
    <row r="26" spans="1:7" ht="12">
      <c r="A26" s="21" t="s">
        <v>33</v>
      </c>
      <c r="B26" s="31">
        <v>1.087209</v>
      </c>
      <c r="C26" s="16">
        <v>0.6550556</v>
      </c>
      <c r="D26" s="16">
        <v>0.645171</v>
      </c>
      <c r="E26" s="16">
        <v>0.1273369</v>
      </c>
      <c r="F26" s="27">
        <v>1.528953</v>
      </c>
      <c r="G26" s="37">
        <v>0.704442</v>
      </c>
    </row>
    <row r="27" spans="1:7" ht="12">
      <c r="A27" s="20" t="s">
        <v>34</v>
      </c>
      <c r="B27" s="29">
        <v>0.1070333</v>
      </c>
      <c r="C27" s="14">
        <v>-0.6722939</v>
      </c>
      <c r="D27" s="14">
        <v>-0.07134874</v>
      </c>
      <c r="E27" s="14">
        <v>-0.8277846</v>
      </c>
      <c r="F27" s="25">
        <v>0.2808414</v>
      </c>
      <c r="G27" s="49">
        <v>-0.3251822</v>
      </c>
    </row>
    <row r="28" spans="1:7" ht="12">
      <c r="A28" s="20" t="s">
        <v>35</v>
      </c>
      <c r="B28" s="29">
        <v>-0.1016077</v>
      </c>
      <c r="C28" s="14">
        <v>-0.0239514</v>
      </c>
      <c r="D28" s="14">
        <v>0.173227</v>
      </c>
      <c r="E28" s="14">
        <v>-0.08731426</v>
      </c>
      <c r="F28" s="25">
        <v>0.3047375</v>
      </c>
      <c r="G28" s="35">
        <v>0.04077605</v>
      </c>
    </row>
    <row r="29" spans="1:7" ht="12">
      <c r="A29" s="20" t="s">
        <v>36</v>
      </c>
      <c r="B29" s="29">
        <v>0.07887537</v>
      </c>
      <c r="C29" s="14">
        <v>0.05207232</v>
      </c>
      <c r="D29" s="14">
        <v>0.0169609</v>
      </c>
      <c r="E29" s="14">
        <v>0.2767746</v>
      </c>
      <c r="F29" s="25">
        <v>0.04256608</v>
      </c>
      <c r="G29" s="35">
        <v>0.1003177</v>
      </c>
    </row>
    <row r="30" spans="1:7" ht="12">
      <c r="A30" s="21" t="s">
        <v>37</v>
      </c>
      <c r="B30" s="31">
        <v>0.07204674</v>
      </c>
      <c r="C30" s="16">
        <v>0.0002033908</v>
      </c>
      <c r="D30" s="16">
        <v>-0.05518295</v>
      </c>
      <c r="E30" s="16">
        <v>-0.003195405</v>
      </c>
      <c r="F30" s="27">
        <v>0.1812982</v>
      </c>
      <c r="G30" s="37">
        <v>0.02061575</v>
      </c>
    </row>
    <row r="31" spans="1:7" ht="12">
      <c r="A31" s="20" t="s">
        <v>38</v>
      </c>
      <c r="B31" s="29">
        <v>-0.03184873</v>
      </c>
      <c r="C31" s="14">
        <v>-0.08359998</v>
      </c>
      <c r="D31" s="14">
        <v>-0.07642418</v>
      </c>
      <c r="E31" s="14">
        <v>-0.06108793</v>
      </c>
      <c r="F31" s="25">
        <v>-0.01242708</v>
      </c>
      <c r="G31" s="35">
        <v>-0.05947605</v>
      </c>
    </row>
    <row r="32" spans="1:7" ht="12">
      <c r="A32" s="20" t="s">
        <v>39</v>
      </c>
      <c r="B32" s="29">
        <v>0.02545854</v>
      </c>
      <c r="C32" s="14">
        <v>0.0001747655</v>
      </c>
      <c r="D32" s="14">
        <v>-0.01559379</v>
      </c>
      <c r="E32" s="14">
        <v>-0.0138226</v>
      </c>
      <c r="F32" s="25">
        <v>0.02953662</v>
      </c>
      <c r="G32" s="35">
        <v>0.0005925122</v>
      </c>
    </row>
    <row r="33" spans="1:7" ht="12">
      <c r="A33" s="20" t="s">
        <v>40</v>
      </c>
      <c r="B33" s="29">
        <v>0.1081657</v>
      </c>
      <c r="C33" s="14">
        <v>0.04323142</v>
      </c>
      <c r="D33" s="14">
        <v>0.06188028</v>
      </c>
      <c r="E33" s="14">
        <v>0.05691867</v>
      </c>
      <c r="F33" s="25">
        <v>0.08385004</v>
      </c>
      <c r="G33" s="35">
        <v>0.0658328</v>
      </c>
    </row>
    <row r="34" spans="1:7" ht="12">
      <c r="A34" s="21" t="s">
        <v>41</v>
      </c>
      <c r="B34" s="31">
        <v>-0.02241422</v>
      </c>
      <c r="C34" s="16">
        <v>-0.01634316</v>
      </c>
      <c r="D34" s="16">
        <v>-0.01085381</v>
      </c>
      <c r="E34" s="16">
        <v>-0.006324541</v>
      </c>
      <c r="F34" s="27">
        <v>-0.03011328</v>
      </c>
      <c r="G34" s="37">
        <v>-0.01529709</v>
      </c>
    </row>
    <row r="35" spans="1:7" ht="12.75" thickBot="1">
      <c r="A35" s="22" t="s">
        <v>42</v>
      </c>
      <c r="B35" s="32">
        <v>-0.005402383</v>
      </c>
      <c r="C35" s="17">
        <v>0.002964943</v>
      </c>
      <c r="D35" s="17">
        <v>-0.006070991</v>
      </c>
      <c r="E35" s="17">
        <v>0.01088722</v>
      </c>
      <c r="F35" s="28">
        <v>0.002184212</v>
      </c>
      <c r="G35" s="38">
        <v>0.001379765</v>
      </c>
    </row>
    <row r="36" spans="1:7" ht="12">
      <c r="A36" s="4" t="s">
        <v>43</v>
      </c>
      <c r="B36" s="3">
        <v>25.83923</v>
      </c>
      <c r="C36" s="3">
        <v>25.84534</v>
      </c>
      <c r="D36" s="3">
        <v>25.8606</v>
      </c>
      <c r="E36" s="3">
        <v>25.86975</v>
      </c>
      <c r="F36" s="3">
        <v>25.89111</v>
      </c>
      <c r="G36" s="3"/>
    </row>
    <row r="37" spans="1:6" ht="12">
      <c r="A37" s="4" t="s">
        <v>44</v>
      </c>
      <c r="B37" s="2">
        <v>-0.2156576</v>
      </c>
      <c r="C37" s="2">
        <v>-0.1703898</v>
      </c>
      <c r="D37" s="2">
        <v>-0.1413981</v>
      </c>
      <c r="E37" s="2">
        <v>-0.1210531</v>
      </c>
      <c r="F37" s="2">
        <v>-0.1063029</v>
      </c>
    </row>
    <row r="38" spans="1:7" ht="12">
      <c r="A38" s="4" t="s">
        <v>52</v>
      </c>
      <c r="B38" s="2">
        <v>-0.0001492181</v>
      </c>
      <c r="C38" s="2">
        <v>-3.102774E-05</v>
      </c>
      <c r="D38" s="2">
        <v>6.25088E-05</v>
      </c>
      <c r="E38" s="2">
        <v>5.097287E-05</v>
      </c>
      <c r="F38" s="2">
        <v>1.397877E-05</v>
      </c>
      <c r="G38" s="2">
        <v>0.000197058</v>
      </c>
    </row>
    <row r="39" spans="1:7" ht="12.75" thickBot="1">
      <c r="A39" s="4" t="s">
        <v>53</v>
      </c>
      <c r="B39" s="2">
        <v>0.0001346421</v>
      </c>
      <c r="C39" s="2">
        <v>-7.838997E-05</v>
      </c>
      <c r="D39" s="2">
        <v>-4.652823E-05</v>
      </c>
      <c r="E39" s="2">
        <v>-1.334701E-05</v>
      </c>
      <c r="F39" s="2">
        <v>0.0001062915</v>
      </c>
      <c r="G39" s="2">
        <v>0.0009931271</v>
      </c>
    </row>
    <row r="40" spans="2:5" ht="12.75" thickBot="1">
      <c r="B40" s="7" t="s">
        <v>45</v>
      </c>
      <c r="C40" s="8" t="s">
        <v>46</v>
      </c>
      <c r="D40" s="18" t="s">
        <v>47</v>
      </c>
      <c r="E40" s="9">
        <v>3.116682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54</v>
      </c>
      <c r="D1" t="s">
        <v>2</v>
      </c>
      <c r="E1" t="s">
        <v>3</v>
      </c>
    </row>
    <row r="3" spans="1:7" ht="12.7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</row>
    <row r="4" spans="1:7" ht="12.75">
      <c r="A4" t="s">
        <v>11</v>
      </c>
      <c r="B4">
        <v>0.002262</v>
      </c>
      <c r="C4">
        <v>0.003755</v>
      </c>
      <c r="D4">
        <v>0.003755</v>
      </c>
      <c r="E4">
        <v>0.003755</v>
      </c>
      <c r="F4">
        <v>0.002079</v>
      </c>
      <c r="G4">
        <v>0.011703</v>
      </c>
    </row>
    <row r="5" spans="1:7" ht="12.75">
      <c r="A5" t="s">
        <v>12</v>
      </c>
      <c r="B5">
        <v>6.135373</v>
      </c>
      <c r="C5">
        <v>2.019446</v>
      </c>
      <c r="D5">
        <v>-0.548418</v>
      </c>
      <c r="E5">
        <v>-2.464083</v>
      </c>
      <c r="F5">
        <v>-4.790456</v>
      </c>
      <c r="G5">
        <v>7.252395</v>
      </c>
    </row>
    <row r="6" spans="1:7" ht="12.75">
      <c r="A6" t="s">
        <v>13</v>
      </c>
      <c r="B6" s="53">
        <v>88.74726</v>
      </c>
      <c r="C6" s="53">
        <v>18.06537</v>
      </c>
      <c r="D6" s="53">
        <v>-36.73986</v>
      </c>
      <c r="E6" s="53">
        <v>-29.94535</v>
      </c>
      <c r="F6" s="53">
        <v>-8.821867</v>
      </c>
      <c r="G6" s="53">
        <v>-0.009536239</v>
      </c>
    </row>
    <row r="7" spans="1:7" ht="12.75">
      <c r="A7" t="s">
        <v>14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15</v>
      </c>
      <c r="B8" s="53">
        <v>4.777981</v>
      </c>
      <c r="C8" s="53">
        <v>1.292488</v>
      </c>
      <c r="D8" s="53">
        <v>1.831544</v>
      </c>
      <c r="E8" s="53">
        <v>1.623524</v>
      </c>
      <c r="F8" s="53">
        <v>-2.058984</v>
      </c>
      <c r="G8" s="53">
        <v>1.560769</v>
      </c>
    </row>
    <row r="9" spans="1:7" ht="12.75">
      <c r="A9" t="s">
        <v>16</v>
      </c>
      <c r="B9" s="53">
        <v>0.01910288</v>
      </c>
      <c r="C9" s="53">
        <v>-0.05783651</v>
      </c>
      <c r="D9" s="53">
        <v>-0.6223281</v>
      </c>
      <c r="E9" s="53">
        <v>0.6116745</v>
      </c>
      <c r="F9" s="53">
        <v>-0.8587967</v>
      </c>
      <c r="G9" s="53">
        <v>-0.1279966</v>
      </c>
    </row>
    <row r="10" spans="1:7" ht="12.75">
      <c r="A10" t="s">
        <v>17</v>
      </c>
      <c r="B10" s="53">
        <v>-0.1122222</v>
      </c>
      <c r="C10" s="53">
        <v>-0.3222382</v>
      </c>
      <c r="D10" s="53">
        <v>-0.6526616</v>
      </c>
      <c r="E10" s="53">
        <v>-0.5505767</v>
      </c>
      <c r="F10" s="53">
        <v>-0.5454865</v>
      </c>
      <c r="G10" s="53">
        <v>-0.455877</v>
      </c>
    </row>
    <row r="11" spans="1:7" ht="12.75">
      <c r="A11" t="s">
        <v>18</v>
      </c>
      <c r="B11" s="53">
        <v>2.778841</v>
      </c>
      <c r="C11" s="53">
        <v>2.902363</v>
      </c>
      <c r="D11" s="53">
        <v>3.091348</v>
      </c>
      <c r="E11" s="53">
        <v>2.50917</v>
      </c>
      <c r="F11" s="53">
        <v>13.72965</v>
      </c>
      <c r="G11" s="53">
        <v>4.277747</v>
      </c>
    </row>
    <row r="12" spans="1:7" ht="12.75">
      <c r="A12" t="s">
        <v>19</v>
      </c>
      <c r="B12" s="53">
        <v>-0.102184</v>
      </c>
      <c r="C12" s="53">
        <v>-0.1278334</v>
      </c>
      <c r="D12" s="53">
        <v>-0.06135198</v>
      </c>
      <c r="E12" s="53">
        <v>-0.1393523</v>
      </c>
      <c r="F12" s="53">
        <v>-0.1706494</v>
      </c>
      <c r="G12" s="53">
        <v>-0.1166239</v>
      </c>
    </row>
    <row r="13" spans="1:7" ht="12.75">
      <c r="A13" t="s">
        <v>20</v>
      </c>
      <c r="B13" s="53">
        <v>-0.003061585</v>
      </c>
      <c r="C13" s="53">
        <v>-0.03113162</v>
      </c>
      <c r="D13" s="53">
        <v>-0.2232241</v>
      </c>
      <c r="E13" s="53">
        <v>0.1821574</v>
      </c>
      <c r="F13" s="53">
        <v>-0.04042039</v>
      </c>
      <c r="G13" s="53">
        <v>-0.02319263</v>
      </c>
    </row>
    <row r="14" spans="1:7" ht="12.75">
      <c r="A14" t="s">
        <v>21</v>
      </c>
      <c r="B14" s="53">
        <v>-0.07371949</v>
      </c>
      <c r="C14" s="53">
        <v>-0.1020506</v>
      </c>
      <c r="D14" s="53">
        <v>-0.1088063</v>
      </c>
      <c r="E14" s="53">
        <v>-0.02515254</v>
      </c>
      <c r="F14" s="53">
        <v>-0.04415062</v>
      </c>
      <c r="G14" s="53">
        <v>-0.0733426</v>
      </c>
    </row>
    <row r="15" spans="1:7" ht="12.75">
      <c r="A15" t="s">
        <v>22</v>
      </c>
      <c r="B15" s="53">
        <v>-0.3430883</v>
      </c>
      <c r="C15" s="53">
        <v>-0.04277362</v>
      </c>
      <c r="D15" s="53">
        <v>-0.05343772</v>
      </c>
      <c r="E15" s="53">
        <v>-0.1200677</v>
      </c>
      <c r="F15" s="53">
        <v>-0.3298451</v>
      </c>
      <c r="G15" s="53">
        <v>-0.1457058</v>
      </c>
    </row>
    <row r="16" spans="1:7" ht="12.75">
      <c r="A16" t="s">
        <v>23</v>
      </c>
      <c r="B16" s="53">
        <v>-0.001017824</v>
      </c>
      <c r="C16" s="53">
        <v>0.01733394</v>
      </c>
      <c r="D16" s="53">
        <v>0.02360786</v>
      </c>
      <c r="E16" s="53">
        <v>0.01703412</v>
      </c>
      <c r="F16" s="53">
        <v>-0.01474131</v>
      </c>
      <c r="G16" s="53">
        <v>0.01183036</v>
      </c>
    </row>
    <row r="17" spans="1:7" ht="12.75">
      <c r="A17" t="s">
        <v>24</v>
      </c>
      <c r="B17" s="53">
        <v>-0.03414438</v>
      </c>
      <c r="C17" s="53">
        <v>-0.01306574</v>
      </c>
      <c r="D17" s="53">
        <v>-0.01577103</v>
      </c>
      <c r="E17" s="53">
        <v>-0.02650273</v>
      </c>
      <c r="F17" s="53">
        <v>-0.03449973</v>
      </c>
      <c r="G17" s="53">
        <v>-0.02286021</v>
      </c>
    </row>
    <row r="18" spans="1:7" ht="12.75">
      <c r="A18" t="s">
        <v>25</v>
      </c>
      <c r="B18" s="53">
        <v>-0.01267888</v>
      </c>
      <c r="C18" s="53">
        <v>0.006755874</v>
      </c>
      <c r="D18" s="53">
        <v>0.01415124</v>
      </c>
      <c r="E18" s="53">
        <v>0.02869336</v>
      </c>
      <c r="F18" s="53">
        <v>-0.001610948</v>
      </c>
      <c r="G18" s="53">
        <v>0.009892572</v>
      </c>
    </row>
    <row r="19" spans="1:7" ht="12.75">
      <c r="A19" t="s">
        <v>26</v>
      </c>
      <c r="B19" s="53">
        <v>-0.1956461</v>
      </c>
      <c r="C19" s="53">
        <v>-0.1671105</v>
      </c>
      <c r="D19" s="53">
        <v>-0.1819553</v>
      </c>
      <c r="E19" s="53">
        <v>-0.1610461</v>
      </c>
      <c r="F19" s="53">
        <v>-0.1413814</v>
      </c>
      <c r="G19" s="53">
        <v>-0.169934</v>
      </c>
    </row>
    <row r="20" spans="1:7" ht="12.75">
      <c r="A20" t="s">
        <v>27</v>
      </c>
      <c r="B20" s="53">
        <v>-0.001290405</v>
      </c>
      <c r="C20" s="53">
        <v>0.005404799</v>
      </c>
      <c r="D20" s="53">
        <v>-0.001724743</v>
      </c>
      <c r="E20" s="53">
        <v>0.007307728</v>
      </c>
      <c r="F20" s="53">
        <v>0.006335276</v>
      </c>
      <c r="G20" s="53">
        <v>0.003301132</v>
      </c>
    </row>
    <row r="21" spans="1:7" ht="12.75">
      <c r="A21" t="s">
        <v>28</v>
      </c>
      <c r="B21" s="53">
        <v>-78.12409</v>
      </c>
      <c r="C21" s="53">
        <v>46.18546</v>
      </c>
      <c r="D21" s="53">
        <v>27.40988</v>
      </c>
      <c r="E21" s="53">
        <v>7.998951</v>
      </c>
      <c r="F21" s="53">
        <v>-62.4456</v>
      </c>
      <c r="G21" s="53">
        <v>-0.00920578</v>
      </c>
    </row>
    <row r="22" spans="1:7" ht="12.75">
      <c r="A22" t="s">
        <v>29</v>
      </c>
      <c r="B22" s="53">
        <v>122.7136</v>
      </c>
      <c r="C22" s="53">
        <v>40.38914</v>
      </c>
      <c r="D22" s="53">
        <v>-10.96837</v>
      </c>
      <c r="E22" s="53">
        <v>-49.28206</v>
      </c>
      <c r="F22" s="53">
        <v>-95.81206</v>
      </c>
      <c r="G22" s="53">
        <v>0</v>
      </c>
    </row>
    <row r="23" spans="1:7" ht="12.75">
      <c r="A23" t="s">
        <v>30</v>
      </c>
      <c r="B23" s="53">
        <v>4.116209</v>
      </c>
      <c r="C23" s="53">
        <v>5.56234</v>
      </c>
      <c r="D23" s="53">
        <v>5.791834</v>
      </c>
      <c r="E23" s="53">
        <v>4.176558</v>
      </c>
      <c r="F23" s="53">
        <v>10.8172</v>
      </c>
      <c r="G23" s="53">
        <v>5.774489</v>
      </c>
    </row>
    <row r="24" spans="1:7" ht="12.75">
      <c r="A24" t="s">
        <v>31</v>
      </c>
      <c r="B24" s="53">
        <v>-1.639413</v>
      </c>
      <c r="C24" s="53">
        <v>2.581129</v>
      </c>
      <c r="D24" s="53">
        <v>4.359397</v>
      </c>
      <c r="E24" s="53">
        <v>2.041505</v>
      </c>
      <c r="F24" s="53">
        <v>2.330015</v>
      </c>
      <c r="G24" s="53">
        <v>2.233948</v>
      </c>
    </row>
    <row r="25" spans="1:7" ht="12.75">
      <c r="A25" t="s">
        <v>32</v>
      </c>
      <c r="B25" s="53">
        <v>1.004707</v>
      </c>
      <c r="C25" s="53">
        <v>2.692631</v>
      </c>
      <c r="D25" s="53">
        <v>1.849108</v>
      </c>
      <c r="E25" s="53">
        <v>2.226285</v>
      </c>
      <c r="F25" s="53">
        <v>-0.9476607</v>
      </c>
      <c r="G25" s="53">
        <v>1.647904</v>
      </c>
    </row>
    <row r="26" spans="1:7" ht="12.75">
      <c r="A26" t="s">
        <v>33</v>
      </c>
      <c r="B26" s="53">
        <v>1.087209</v>
      </c>
      <c r="C26" s="53">
        <v>0.6550556</v>
      </c>
      <c r="D26" s="53">
        <v>0.645171</v>
      </c>
      <c r="E26" s="53">
        <v>0.1273369</v>
      </c>
      <c r="F26" s="53">
        <v>1.528953</v>
      </c>
      <c r="G26" s="53">
        <v>0.704442</v>
      </c>
    </row>
    <row r="27" spans="1:7" ht="12.75">
      <c r="A27" t="s">
        <v>34</v>
      </c>
      <c r="B27" s="53">
        <v>0.1070333</v>
      </c>
      <c r="C27" s="53">
        <v>-0.6722939</v>
      </c>
      <c r="D27" s="53">
        <v>-0.07134874</v>
      </c>
      <c r="E27" s="53">
        <v>-0.8277846</v>
      </c>
      <c r="F27" s="53">
        <v>0.2808414</v>
      </c>
      <c r="G27" s="53">
        <v>-0.3251822</v>
      </c>
    </row>
    <row r="28" spans="1:7" ht="12.75">
      <c r="A28" t="s">
        <v>35</v>
      </c>
      <c r="B28" s="53">
        <v>-0.1016077</v>
      </c>
      <c r="C28" s="53">
        <v>-0.0239514</v>
      </c>
      <c r="D28" s="53">
        <v>0.173227</v>
      </c>
      <c r="E28" s="53">
        <v>-0.08731426</v>
      </c>
      <c r="F28" s="53">
        <v>0.3047375</v>
      </c>
      <c r="G28" s="53">
        <v>0.04077605</v>
      </c>
    </row>
    <row r="29" spans="1:7" ht="12.75">
      <c r="A29" t="s">
        <v>36</v>
      </c>
      <c r="B29" s="53">
        <v>0.07887537</v>
      </c>
      <c r="C29" s="53">
        <v>0.05207232</v>
      </c>
      <c r="D29" s="53">
        <v>0.0169609</v>
      </c>
      <c r="E29" s="53">
        <v>0.2767746</v>
      </c>
      <c r="F29" s="53">
        <v>0.04256608</v>
      </c>
      <c r="G29" s="53">
        <v>0.1003177</v>
      </c>
    </row>
    <row r="30" spans="1:7" ht="12.75">
      <c r="A30" t="s">
        <v>37</v>
      </c>
      <c r="B30" s="53">
        <v>0.07204674</v>
      </c>
      <c r="C30" s="53">
        <v>0.0002033908</v>
      </c>
      <c r="D30" s="53">
        <v>-0.05518295</v>
      </c>
      <c r="E30" s="53">
        <v>-0.003195405</v>
      </c>
      <c r="F30" s="53">
        <v>0.1812982</v>
      </c>
      <c r="G30" s="53">
        <v>0.02061575</v>
      </c>
    </row>
    <row r="31" spans="1:7" ht="12.75">
      <c r="A31" t="s">
        <v>38</v>
      </c>
      <c r="B31" s="53">
        <v>-0.03184873</v>
      </c>
      <c r="C31" s="53">
        <v>-0.08359998</v>
      </c>
      <c r="D31" s="53">
        <v>-0.07642418</v>
      </c>
      <c r="E31" s="53">
        <v>-0.06108793</v>
      </c>
      <c r="F31" s="53">
        <v>-0.01242708</v>
      </c>
      <c r="G31" s="53">
        <v>-0.05947605</v>
      </c>
    </row>
    <row r="32" spans="1:7" ht="12.75">
      <c r="A32" t="s">
        <v>39</v>
      </c>
      <c r="B32" s="53">
        <v>0.02545854</v>
      </c>
      <c r="C32" s="53">
        <v>0.0001747655</v>
      </c>
      <c r="D32" s="53">
        <v>-0.01559379</v>
      </c>
      <c r="E32" s="53">
        <v>-0.0138226</v>
      </c>
      <c r="F32" s="53">
        <v>0.02953662</v>
      </c>
      <c r="G32" s="53">
        <v>0.0005925122</v>
      </c>
    </row>
    <row r="33" spans="1:7" ht="12.75">
      <c r="A33" t="s">
        <v>40</v>
      </c>
      <c r="B33" s="53">
        <v>0.1081657</v>
      </c>
      <c r="C33" s="53">
        <v>0.04323142</v>
      </c>
      <c r="D33" s="53">
        <v>0.06188028</v>
      </c>
      <c r="E33" s="53">
        <v>0.05691867</v>
      </c>
      <c r="F33" s="53">
        <v>0.08385004</v>
      </c>
      <c r="G33" s="53">
        <v>0.0658328</v>
      </c>
    </row>
    <row r="34" spans="1:7" ht="12.75">
      <c r="A34" t="s">
        <v>41</v>
      </c>
      <c r="B34" s="53">
        <v>-0.02241422</v>
      </c>
      <c r="C34" s="53">
        <v>-0.01634316</v>
      </c>
      <c r="D34" s="53">
        <v>-0.01085381</v>
      </c>
      <c r="E34" s="53">
        <v>-0.006324541</v>
      </c>
      <c r="F34" s="53">
        <v>-0.03011328</v>
      </c>
      <c r="G34" s="53">
        <v>-0.01529709</v>
      </c>
    </row>
    <row r="35" spans="1:7" ht="12.75">
      <c r="A35" t="s">
        <v>42</v>
      </c>
      <c r="B35" s="53">
        <v>-0.005402383</v>
      </c>
      <c r="C35" s="53">
        <v>0.002964943</v>
      </c>
      <c r="D35" s="53">
        <v>-0.006070991</v>
      </c>
      <c r="E35" s="53">
        <v>0.01088722</v>
      </c>
      <c r="F35" s="53">
        <v>0.002184212</v>
      </c>
      <c r="G35" s="53">
        <v>0.001379765</v>
      </c>
    </row>
    <row r="36" spans="1:6" ht="12.75">
      <c r="A36" t="s">
        <v>43</v>
      </c>
      <c r="B36" s="53">
        <v>25.83923</v>
      </c>
      <c r="C36" s="53">
        <v>25.84534</v>
      </c>
      <c r="D36" s="53">
        <v>25.8606</v>
      </c>
      <c r="E36" s="53">
        <v>25.86975</v>
      </c>
      <c r="F36" s="53">
        <v>25.89111</v>
      </c>
    </row>
    <row r="37" spans="1:6" ht="12.75">
      <c r="A37" t="s">
        <v>44</v>
      </c>
      <c r="B37" s="53">
        <v>-0.2156576</v>
      </c>
      <c r="C37" s="53">
        <v>-0.1703898</v>
      </c>
      <c r="D37" s="53">
        <v>-0.1413981</v>
      </c>
      <c r="E37" s="53">
        <v>-0.1210531</v>
      </c>
      <c r="F37" s="53">
        <v>-0.1063029</v>
      </c>
    </row>
    <row r="38" spans="1:7" ht="12.75">
      <c r="A38" t="s">
        <v>55</v>
      </c>
      <c r="B38" s="53">
        <v>-0.0001492181</v>
      </c>
      <c r="C38" s="53">
        <v>-3.102774E-05</v>
      </c>
      <c r="D38" s="53">
        <v>6.25088E-05</v>
      </c>
      <c r="E38" s="53">
        <v>5.097287E-05</v>
      </c>
      <c r="F38" s="53">
        <v>1.397877E-05</v>
      </c>
      <c r="G38" s="53">
        <v>0.000197058</v>
      </c>
    </row>
    <row r="39" spans="1:7" ht="12.75">
      <c r="A39" t="s">
        <v>56</v>
      </c>
      <c r="B39" s="53">
        <v>0.0001346421</v>
      </c>
      <c r="C39" s="53">
        <v>-7.838997E-05</v>
      </c>
      <c r="D39" s="53">
        <v>-4.652823E-05</v>
      </c>
      <c r="E39" s="53">
        <v>-1.334701E-05</v>
      </c>
      <c r="F39" s="53">
        <v>0.0001062915</v>
      </c>
      <c r="G39" s="53">
        <v>0.0009931271</v>
      </c>
    </row>
    <row r="40" spans="2:5" ht="12.75">
      <c r="B40" t="s">
        <v>45</v>
      </c>
      <c r="C40" t="s">
        <v>46</v>
      </c>
      <c r="D40" t="s">
        <v>47</v>
      </c>
      <c r="E40">
        <v>3.116682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-0.0001492181007856476</v>
      </c>
      <c r="C50">
        <f>-0.017/(C7*C7+C22*C22)*(C21*C22+C6*C7)</f>
        <v>-3.1027739321561735E-05</v>
      </c>
      <c r="D50">
        <f>-0.017/(D7*D7+D22*D22)*(D21*D22+D6*D7)</f>
        <v>6.250879588863956E-05</v>
      </c>
      <c r="E50">
        <f>-0.017/(E7*E7+E22*E22)*(E21*E22+E6*E7)</f>
        <v>5.0972871824064777E-05</v>
      </c>
      <c r="F50">
        <f>-0.017/(F7*F7+F22*F22)*(F21*F22+F6*F7)</f>
        <v>1.3978773587887275E-05</v>
      </c>
      <c r="G50">
        <f>(B50*B$4+C50*C$4+D50*D$4+E50*E$4+F50*F$4)/SUM(B$4:F$4)</f>
        <v>7.337097403711627E-08</v>
      </c>
    </row>
    <row r="51" spans="1:7" ht="12.75">
      <c r="A51" t="s">
        <v>59</v>
      </c>
      <c r="B51">
        <f>-0.017/(B7*B7+B22*B22)*(B21*B7-B6*B22)</f>
        <v>0.00013464206203325695</v>
      </c>
      <c r="C51">
        <f>-0.017/(C7*C7+C22*C22)*(C21*C7-C6*C22)</f>
        <v>-7.838996362926579E-05</v>
      </c>
      <c r="D51">
        <f>-0.017/(D7*D7+D22*D22)*(D21*D7-D6*D22)</f>
        <v>-4.6528234039843894E-05</v>
      </c>
      <c r="E51">
        <f>-0.017/(E7*E7+E22*E22)*(E21*E7-E6*E22)</f>
        <v>-1.3347011887239414E-05</v>
      </c>
      <c r="F51">
        <f>-0.017/(F7*F7+F22*F22)*(F21*F7-F6*F22)</f>
        <v>0.00010629145350937291</v>
      </c>
      <c r="G51">
        <f>(B51*B$4+C51*C$4+D51*D$4+E51*E$4+F51*F$4)/SUM(B$4:F$4)</f>
        <v>4.0717764200452797E-07</v>
      </c>
    </row>
    <row r="58" ht="12.75">
      <c r="A58" t="s">
        <v>61</v>
      </c>
    </row>
    <row r="60" spans="2:6" ht="12.75">
      <c r="B60" t="s">
        <v>5</v>
      </c>
      <c r="C60" t="s">
        <v>6</v>
      </c>
      <c r="D60" t="s">
        <v>7</v>
      </c>
      <c r="E60" t="s">
        <v>8</v>
      </c>
      <c r="F60" t="s">
        <v>9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9999.850920456714</v>
      </c>
      <c r="C62">
        <f>C7+(2/0.017)*(C8*C50-C23*C51)</f>
        <v>10000.046579841124</v>
      </c>
      <c r="D62">
        <f>D7+(2/0.017)*(D8*D50-D23*D51)</f>
        <v>10000.045173107992</v>
      </c>
      <c r="E62">
        <f>E7+(2/0.017)*(E8*E50-E23*E51)</f>
        <v>10000.016294147063</v>
      </c>
      <c r="F62">
        <f>F7+(2/0.017)*(F8*F50-F23*F51)</f>
        <v>9999.861346119758</v>
      </c>
    </row>
    <row r="63" spans="1:6" ht="12.75">
      <c r="A63" t="s">
        <v>67</v>
      </c>
      <c r="B63">
        <f>B8+(3/0.017)*(B9*B50-B24*B51)</f>
        <v>4.816431020830175</v>
      </c>
      <c r="C63">
        <f>C8+(3/0.017)*(C9*C50-C24*C51)</f>
        <v>1.3285107902214104</v>
      </c>
      <c r="D63">
        <f>D8+(3/0.017)*(D9*D50-D24*D51)</f>
        <v>1.8604735406546933</v>
      </c>
      <c r="E63">
        <f>E8+(3/0.017)*(E9*E50-E24*E51)</f>
        <v>1.633834611304013</v>
      </c>
      <c r="F63">
        <f>F8+(3/0.017)*(F9*F50-F24*F51)</f>
        <v>-2.1048073421781117</v>
      </c>
    </row>
    <row r="64" spans="1:6" ht="12.75">
      <c r="A64" t="s">
        <v>68</v>
      </c>
      <c r="B64">
        <f>B9+(4/0.017)*(B10*B50-B25*B51)</f>
        <v>-0.008786587922178915</v>
      </c>
      <c r="C64">
        <f>C9+(4/0.017)*(C10*C50-C25*C51)</f>
        <v>-0.005819199640921681</v>
      </c>
      <c r="D64">
        <f>D9+(4/0.017)*(D10*D50-D25*D51)</f>
        <v>-0.6116837143411307</v>
      </c>
      <c r="E64">
        <f>E9+(4/0.017)*(E10*E50-E25*E51)</f>
        <v>0.612062682776698</v>
      </c>
      <c r="F64">
        <f>F9+(4/0.017)*(F10*F50-F25*F51)</f>
        <v>-0.8368901115393034</v>
      </c>
    </row>
    <row r="65" spans="1:6" ht="12.75">
      <c r="A65" t="s">
        <v>69</v>
      </c>
      <c r="B65">
        <f>B10+(5/0.017)*(B11*B50-B26*B51)</f>
        <v>-0.27723321118423677</v>
      </c>
      <c r="C65">
        <f>C10+(5/0.017)*(C11*C50-C26*C51)</f>
        <v>-0.3336217229180585</v>
      </c>
      <c r="D65">
        <f>D10+(5/0.017)*(D11*D50-D26*D51)</f>
        <v>-0.5869983328128017</v>
      </c>
      <c r="E65">
        <f>E10+(5/0.017)*(E11*E50-E26*E51)</f>
        <v>-0.5124592976727139</v>
      </c>
      <c r="F65">
        <f>F10+(5/0.017)*(F11*F50-F26*F51)</f>
        <v>-0.5368367846842882</v>
      </c>
    </row>
    <row r="66" spans="1:6" ht="12.75">
      <c r="A66" t="s">
        <v>70</v>
      </c>
      <c r="B66">
        <f>B11+(6/0.017)*(B12*B50-B27*B51)</f>
        <v>2.7791362417149843</v>
      </c>
      <c r="C66">
        <f>C11+(6/0.017)*(C12*C50-C27*C51)</f>
        <v>2.8851625130738627</v>
      </c>
      <c r="D66">
        <f>D11+(6/0.017)*(D12*D50-D27*D51)</f>
        <v>3.0888227873170524</v>
      </c>
      <c r="E66">
        <f>E11+(6/0.017)*(E12*E50-E27*E51)</f>
        <v>2.502763539592037</v>
      </c>
      <c r="F66">
        <f>F11+(6/0.017)*(F12*F50-F27*F51)</f>
        <v>13.718272408257487</v>
      </c>
    </row>
    <row r="67" spans="1:6" ht="12.75">
      <c r="A67" t="s">
        <v>71</v>
      </c>
      <c r="B67">
        <f>B12+(7/0.017)*(B13*B50-B28*B51)</f>
        <v>-0.09636267064594983</v>
      </c>
      <c r="C67">
        <f>C12+(7/0.017)*(C13*C50-C28*C51)</f>
        <v>-0.12820876700552733</v>
      </c>
      <c r="D67">
        <f>D12+(7/0.017)*(D13*D50-D28*D51)</f>
        <v>-0.06377872489083157</v>
      </c>
      <c r="E67">
        <f>E12+(7/0.017)*(E13*E50-E28*E51)</f>
        <v>-0.13600889356758733</v>
      </c>
      <c r="F67">
        <f>F12+(7/0.017)*(F13*F50-F28*F51)</f>
        <v>-0.1842195255916292</v>
      </c>
    </row>
    <row r="68" spans="1:6" ht="12.75">
      <c r="A68" t="s">
        <v>72</v>
      </c>
      <c r="B68">
        <f>B13+(8/0.017)*(B14*B50-B29*B51)</f>
        <v>-0.0028826015514115547</v>
      </c>
      <c r="C68">
        <f>C13+(8/0.017)*(C14*C50-C29*C51)</f>
        <v>-0.02772063332456449</v>
      </c>
      <c r="D68">
        <f>D13+(8/0.017)*(D14*D50-D29*D51)</f>
        <v>-0.2260533659168808</v>
      </c>
      <c r="E68">
        <f>E13+(8/0.017)*(E14*E50-E29*E51)</f>
        <v>0.18329246667238414</v>
      </c>
      <c r="F68">
        <f>F13+(8/0.017)*(F14*F50-F29*F51)</f>
        <v>-0.042839958016066396</v>
      </c>
    </row>
    <row r="69" spans="1:6" ht="12.75">
      <c r="A69" t="s">
        <v>73</v>
      </c>
      <c r="B69">
        <f>B14+(9/0.017)*(B15*B50-B30*B51)</f>
        <v>-0.051751833175139816</v>
      </c>
      <c r="C69">
        <f>C14+(9/0.017)*(C15*C50-C30*C51)</f>
        <v>-0.10133954042602786</v>
      </c>
      <c r="D69">
        <f>D14+(9/0.017)*(D15*D50-D30*D51)</f>
        <v>-0.11193400792374056</v>
      </c>
      <c r="E69">
        <f>E14+(9/0.017)*(E15*E50-E30*E51)</f>
        <v>-0.02841522243043931</v>
      </c>
      <c r="F69">
        <f>F14+(9/0.017)*(F15*F50-F30*F51)</f>
        <v>-0.05679365014808607</v>
      </c>
    </row>
    <row r="70" spans="1:6" ht="12.75">
      <c r="A70" t="s">
        <v>74</v>
      </c>
      <c r="B70">
        <f>B15+(10/0.017)*(B16*B50-B31*B51)</f>
        <v>-0.34047650209143854</v>
      </c>
      <c r="C70">
        <f>C15+(10/0.017)*(C16*C50-C31*C51)</f>
        <v>-0.04694493315490761</v>
      </c>
      <c r="D70">
        <f>D15+(10/0.017)*(D16*D50-D31*D51)</f>
        <v>-0.05466135719484446</v>
      </c>
      <c r="E70">
        <f>E15+(10/0.017)*(E16*E50-E31*E51)</f>
        <v>-0.12003656077204772</v>
      </c>
      <c r="F70">
        <f>F15+(10/0.017)*(F16*F50-F31*F51)</f>
        <v>-0.3291893194345892</v>
      </c>
    </row>
    <row r="71" spans="1:6" ht="12.75">
      <c r="A71" t="s">
        <v>75</v>
      </c>
      <c r="B71">
        <f>B16+(11/0.017)*(B17*B50-B32*B51)</f>
        <v>6.0932550330603874E-05</v>
      </c>
      <c r="C71">
        <f>C16+(11/0.017)*(C17*C50-C32*C51)</f>
        <v>0.017605122505615967</v>
      </c>
      <c r="D71">
        <f>D16+(11/0.017)*(D17*D50-D32*D51)</f>
        <v>0.022500496725586492</v>
      </c>
      <c r="E71">
        <f>E16+(11/0.017)*(E17*E50-E32*E51)</f>
        <v>0.016040618980959185</v>
      </c>
      <c r="F71">
        <f>F16+(11/0.017)*(F17*F50-F32*F51)</f>
        <v>-0.017084798002749403</v>
      </c>
    </row>
    <row r="72" spans="1:6" ht="12.75">
      <c r="A72" t="s">
        <v>76</v>
      </c>
      <c r="B72">
        <f>B17+(12/0.017)*(B18*B50-B33*B51)</f>
        <v>-0.04308913376158696</v>
      </c>
      <c r="C72">
        <f>C17+(12/0.017)*(C18*C50-C33*C51)</f>
        <v>-0.010821535333590449</v>
      </c>
      <c r="D72">
        <f>D17+(12/0.017)*(D18*D50-D33*D51)</f>
        <v>-0.013114260266101959</v>
      </c>
      <c r="E72">
        <f>E17+(12/0.017)*(E18*E50-E33*E51)</f>
        <v>-0.024934063793004044</v>
      </c>
      <c r="F72">
        <f>F17+(12/0.017)*(F18*F50-F33*F51)</f>
        <v>-0.04080683238054559</v>
      </c>
    </row>
    <row r="73" spans="1:6" ht="12.75">
      <c r="A73" t="s">
        <v>77</v>
      </c>
      <c r="B73">
        <f>B18+(13/0.017)*(B19*B50-B34*B51)</f>
        <v>0.01195370067536573</v>
      </c>
      <c r="C73">
        <f>C18+(13/0.017)*(C19*C50-C34*C51)</f>
        <v>0.009741225592988907</v>
      </c>
      <c r="D73">
        <f>D18+(13/0.017)*(D19*D50-D34*D51)</f>
        <v>0.005067440049059867</v>
      </c>
      <c r="E73">
        <f>E18+(13/0.017)*(E19*E50-E34*E51)</f>
        <v>0.022351351342314113</v>
      </c>
      <c r="F73">
        <f>F18+(13/0.017)*(F19*F50-F34*F51)</f>
        <v>-0.0006746071545323152</v>
      </c>
    </row>
    <row r="74" spans="1:6" ht="12.75">
      <c r="A74" t="s">
        <v>78</v>
      </c>
      <c r="B74">
        <f>B19+(14/0.017)*(B20*B50-B35*B51)</f>
        <v>-0.19488850254205833</v>
      </c>
      <c r="C74">
        <f>C19+(14/0.017)*(C20*C50-C35*C51)</f>
        <v>-0.167057198640432</v>
      </c>
      <c r="D74">
        <f>D19+(14/0.017)*(D20*D50-D35*D51)</f>
        <v>-0.1822767104338522</v>
      </c>
      <c r="E74">
        <f>E19+(14/0.017)*(E20*E50-E35*E51)</f>
        <v>-0.1606196700985886</v>
      </c>
      <c r="F74">
        <f>F19+(14/0.017)*(F20*F50-F35*F51)</f>
        <v>-0.14149966185364973</v>
      </c>
    </row>
    <row r="75" spans="1:6" ht="12.75">
      <c r="A75" t="s">
        <v>79</v>
      </c>
      <c r="B75" s="53">
        <f>B20</f>
        <v>-0.001290405</v>
      </c>
      <c r="C75" s="53">
        <f>C20</f>
        <v>0.005404799</v>
      </c>
      <c r="D75" s="53">
        <f>D20</f>
        <v>-0.001724743</v>
      </c>
      <c r="E75" s="53">
        <f>E20</f>
        <v>0.007307728</v>
      </c>
      <c r="F75" s="53">
        <f>F20</f>
        <v>0.006335276</v>
      </c>
    </row>
    <row r="78" ht="12.75">
      <c r="A78" t="s">
        <v>61</v>
      </c>
    </row>
    <row r="80" spans="2:6" ht="12.75">
      <c r="B80" t="s">
        <v>5</v>
      </c>
      <c r="C80" t="s">
        <v>6</v>
      </c>
      <c r="D80" t="s">
        <v>7</v>
      </c>
      <c r="E80" t="s">
        <v>8</v>
      </c>
      <c r="F80" t="s">
        <v>9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122.71702403820929</v>
      </c>
      <c r="C82">
        <f>C22+(2/0.017)*(C8*C51+C23*C50)</f>
        <v>40.35691589142951</v>
      </c>
      <c r="D82">
        <f>D22+(2/0.017)*(D8*D51+D23*D50)</f>
        <v>-10.935802698654046</v>
      </c>
      <c r="E82">
        <f>E22+(2/0.017)*(E8*E51+E23*E50)</f>
        <v>-49.25956329865029</v>
      </c>
      <c r="F82">
        <f>F22+(2/0.017)*(F8*F51+F23*F50)</f>
        <v>-95.8200177897009</v>
      </c>
    </row>
    <row r="83" spans="1:6" ht="12.75">
      <c r="A83" t="s">
        <v>82</v>
      </c>
      <c r="B83">
        <f>B23+(3/0.017)*(B9*B51+B24*B50)</f>
        <v>4.159832908014812</v>
      </c>
      <c r="C83">
        <f>C23+(3/0.017)*(C9*C51+C24*C50)</f>
        <v>5.5490071536731795</v>
      </c>
      <c r="D83">
        <f>D23+(3/0.017)*(D9*D51+D24*D50)</f>
        <v>5.845032203192397</v>
      </c>
      <c r="E83">
        <f>E23+(3/0.017)*(E9*E51+E24*E50)</f>
        <v>4.193481061035982</v>
      </c>
      <c r="F83">
        <f>F23+(3/0.017)*(F9*F51+F24*F50)</f>
        <v>10.806839059287528</v>
      </c>
    </row>
    <row r="84" spans="1:6" ht="12.75">
      <c r="A84" t="s">
        <v>83</v>
      </c>
      <c r="B84">
        <f>B24+(4/0.017)*(B10*B51+B25*B50)</f>
        <v>-1.6782436585411658</v>
      </c>
      <c r="C84">
        <f>C24+(4/0.017)*(C10*C51+C25*C50)</f>
        <v>2.567414644240189</v>
      </c>
      <c r="D84">
        <f>D24+(4/0.017)*(D10*D51+D25*D50)</f>
        <v>4.393738813228628</v>
      </c>
      <c r="E84">
        <f>E24+(4/0.017)*(E10*E51+E25*E50)</f>
        <v>2.0699352808726057</v>
      </c>
      <c r="F84">
        <f>F24+(4/0.017)*(F10*F51+F25*F50)</f>
        <v>2.3132555441604286</v>
      </c>
    </row>
    <row r="85" spans="1:6" ht="12.75">
      <c r="A85" t="s">
        <v>84</v>
      </c>
      <c r="B85">
        <f>B25+(5/0.017)*(B11*B51+B26*B50)</f>
        <v>1.0670357118133809</v>
      </c>
      <c r="C85">
        <f>C25+(5/0.017)*(C11*C51+C26*C50)</f>
        <v>2.619736581056807</v>
      </c>
      <c r="D85">
        <f>D25+(5/0.017)*(D11*D51+D26*D50)</f>
        <v>1.8186650291499018</v>
      </c>
      <c r="E85">
        <f>E25+(5/0.017)*(E11*E51+E26*E50)</f>
        <v>2.218344060489726</v>
      </c>
      <c r="F85">
        <f>F25+(5/0.017)*(F11*F51+F26*F50)</f>
        <v>-0.5121555992680933</v>
      </c>
    </row>
    <row r="86" spans="1:6" ht="12.75">
      <c r="A86" t="s">
        <v>85</v>
      </c>
      <c r="B86">
        <f>B26+(6/0.017)*(B12*B51+B27*B50)</f>
        <v>1.0767162105128376</v>
      </c>
      <c r="C86">
        <f>C26+(6/0.017)*(C12*C51+C27*C50)</f>
        <v>0.665954640748217</v>
      </c>
      <c r="D86">
        <f>D26+(6/0.017)*(D12*D51+D27*D50)</f>
        <v>0.6446044148677681</v>
      </c>
      <c r="E86">
        <f>E26+(6/0.017)*(E12*E51+E27*E50)</f>
        <v>0.11310115123207509</v>
      </c>
      <c r="F86">
        <f>F26+(6/0.017)*(F12*F51+F27*F50)</f>
        <v>1.5239367337334835</v>
      </c>
    </row>
    <row r="87" spans="1:6" ht="12.75">
      <c r="A87" t="s">
        <v>86</v>
      </c>
      <c r="B87">
        <f>B27+(7/0.017)*(B13*B51+B28*B50)</f>
        <v>0.11310661937129143</v>
      </c>
      <c r="C87">
        <f>C27+(7/0.017)*(C13*C51+C28*C50)</f>
        <v>-0.670983020559662</v>
      </c>
      <c r="D87">
        <f>D27+(7/0.017)*(D13*D51+D28*D50)</f>
        <v>-0.06261338467795621</v>
      </c>
      <c r="E87">
        <f>E27+(7/0.017)*(E13*E51+E28*E50)</f>
        <v>-0.8306183299391642</v>
      </c>
      <c r="F87">
        <f>F27+(7/0.017)*(F13*F51+F28*F50)</f>
        <v>0.28082637656365067</v>
      </c>
    </row>
    <row r="88" spans="1:6" ht="12.75">
      <c r="A88" t="s">
        <v>87</v>
      </c>
      <c r="B88">
        <f>B28+(8/0.017)*(B14*B51+B29*B50)</f>
        <v>-0.1118172892027319</v>
      </c>
      <c r="C88">
        <f>C28+(8/0.017)*(C14*C51+C29*C50)</f>
        <v>-0.020947138140463152</v>
      </c>
      <c r="D88">
        <f>D28+(8/0.017)*(D14*D51+D29*D50)</f>
        <v>0.1761083037306339</v>
      </c>
      <c r="E88">
        <f>E28+(8/0.017)*(E14*E51+E29*E50)</f>
        <v>-0.08051722119513832</v>
      </c>
      <c r="F88">
        <f>F28+(8/0.017)*(F14*F51+F29*F50)</f>
        <v>0.30280911789256654</v>
      </c>
    </row>
    <row r="89" spans="1:6" ht="12.75">
      <c r="A89" t="s">
        <v>88</v>
      </c>
      <c r="B89">
        <f>B29+(9/0.017)*(B15*B51+B30*B50)</f>
        <v>0.04872812618007423</v>
      </c>
      <c r="C89">
        <f>C29+(9/0.017)*(C15*C51+C30*C50)</f>
        <v>0.05384410857848959</v>
      </c>
      <c r="D89">
        <f>D29+(9/0.017)*(D15*D51+D30*D50)</f>
        <v>0.01645104628598199</v>
      </c>
      <c r="E89">
        <f>E29+(9/0.017)*(E15*E51+E30*E50)</f>
        <v>0.27753677614394956</v>
      </c>
      <c r="F89">
        <f>F29+(9/0.017)*(F15*F51+F30*F50)</f>
        <v>0.025346756611748438</v>
      </c>
    </row>
    <row r="90" spans="1:6" ht="12.75">
      <c r="A90" t="s">
        <v>89</v>
      </c>
      <c r="B90">
        <f>B30+(10/0.017)*(B16*B51+B31*B50)</f>
        <v>0.07476166063581643</v>
      </c>
      <c r="C90">
        <f>C30+(10/0.017)*(C16*C51+C31*C50)</f>
        <v>0.0009299269532799409</v>
      </c>
      <c r="D90">
        <f>D30+(10/0.017)*(D16*D51+D31*D50)</f>
        <v>-0.05863919441402148</v>
      </c>
      <c r="E90">
        <f>E30+(10/0.017)*(E16*E51+E31*E50)</f>
        <v>-0.00516080607530359</v>
      </c>
      <c r="F90">
        <f>F30+(10/0.017)*(F16*F51+F31*F50)</f>
        <v>0.18027432317399364</v>
      </c>
    </row>
    <row r="91" spans="1:6" ht="12.75">
      <c r="A91" t="s">
        <v>90</v>
      </c>
      <c r="B91">
        <f>B31+(11/0.017)*(B17*B51+B32*B50)</f>
        <v>-0.037281529523167524</v>
      </c>
      <c r="C91">
        <f>C31+(11/0.017)*(C17*C51+C32*C50)</f>
        <v>-0.08294075627322686</v>
      </c>
      <c r="D91">
        <f>D31+(11/0.017)*(D17*D51+D32*D50)</f>
        <v>-0.07658008938087411</v>
      </c>
      <c r="E91">
        <f>E31+(11/0.017)*(E17*E51+E32*E50)</f>
        <v>-0.06131494758958419</v>
      </c>
      <c r="F91">
        <f>F31+(11/0.017)*(F17*F51+F32*F50)</f>
        <v>-0.014532700468373176</v>
      </c>
    </row>
    <row r="92" spans="1:6" ht="12.75">
      <c r="A92" t="s">
        <v>91</v>
      </c>
      <c r="B92">
        <f>B32+(12/0.017)*(B18*B51+B33*B50)</f>
        <v>0.012860381737678346</v>
      </c>
      <c r="C92">
        <f>C32+(12/0.017)*(C18*C51+C33*C50)</f>
        <v>-0.0011459163452269547</v>
      </c>
      <c r="D92">
        <f>D32+(12/0.017)*(D18*D51+D33*D50)</f>
        <v>-0.01332816911620386</v>
      </c>
      <c r="E92">
        <f>E32+(12/0.017)*(E18*E51+E33*E50)</f>
        <v>-0.012044950032963717</v>
      </c>
      <c r="F92">
        <f>F32+(12/0.017)*(F18*F51+F33*F50)</f>
        <v>0.030243131096503957</v>
      </c>
    </row>
    <row r="93" spans="1:6" ht="12.75">
      <c r="A93" t="s">
        <v>92</v>
      </c>
      <c r="B93">
        <f>B33+(13/0.017)*(B19*B51+B34*B50)</f>
        <v>0.09057930994593821</v>
      </c>
      <c r="C93">
        <f>C33+(13/0.017)*(C19*C51+C34*C50)</f>
        <v>0.05363667913106511</v>
      </c>
      <c r="D93">
        <f>D33+(13/0.017)*(D19*D51+D34*D50)</f>
        <v>0.06783550367415983</v>
      </c>
      <c r="E93">
        <f>E33+(13/0.017)*(E19*E51+E34*E50)</f>
        <v>0.05831586732432991</v>
      </c>
      <c r="F93">
        <f>F33+(13/0.017)*(F19*F51+F34*F50)</f>
        <v>0.07203641906071276</v>
      </c>
    </row>
    <row r="94" spans="1:6" ht="12.75">
      <c r="A94" t="s">
        <v>93</v>
      </c>
      <c r="B94">
        <f>B34+(14/0.017)*(B20*B51+B35*B50)</f>
        <v>-0.021893427789831704</v>
      </c>
      <c r="C94">
        <f>C34+(14/0.017)*(C20*C51+C35*C50)</f>
        <v>-0.016767835568092408</v>
      </c>
      <c r="D94">
        <f>D34+(14/0.017)*(D20*D51+D35*D50)</f>
        <v>-0.011100243839892623</v>
      </c>
      <c r="E94">
        <f>E34+(14/0.017)*(E20*E51+E35*E50)</f>
        <v>-0.0059478450282741445</v>
      </c>
      <c r="F94">
        <f>F34+(14/0.017)*(F20*F51+F35*F50)</f>
        <v>-0.029533582576932595</v>
      </c>
    </row>
    <row r="95" spans="1:6" ht="12.75">
      <c r="A95" t="s">
        <v>94</v>
      </c>
      <c r="B95" s="53">
        <f>B35</f>
        <v>-0.005402383</v>
      </c>
      <c r="C95" s="53">
        <f>C35</f>
        <v>0.002964943</v>
      </c>
      <c r="D95" s="53">
        <f>D35</f>
        <v>-0.006070991</v>
      </c>
      <c r="E95" s="53">
        <f>E35</f>
        <v>0.01088722</v>
      </c>
      <c r="F95" s="53">
        <f>F35</f>
        <v>0.002184212</v>
      </c>
    </row>
    <row r="98" ht="12.75">
      <c r="A98" t="s">
        <v>62</v>
      </c>
    </row>
    <row r="100" spans="2:11" ht="12.75">
      <c r="B100" t="s">
        <v>5</v>
      </c>
      <c r="C100" t="s">
        <v>6</v>
      </c>
      <c r="D100" t="s">
        <v>7</v>
      </c>
      <c r="E100" t="s">
        <v>8</v>
      </c>
      <c r="F100" t="s">
        <v>9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4.816502825034314</v>
      </c>
      <c r="C103">
        <f>C63*10000/C62</f>
        <v>1.3285046020680806</v>
      </c>
      <c r="D103">
        <f>D63*10000/D62</f>
        <v>1.8604651363554414</v>
      </c>
      <c r="E103">
        <f>E63*10000/E62</f>
        <v>1.6338319491142075</v>
      </c>
      <c r="F103">
        <f>F63*10000/F62</f>
        <v>-2.10483652655328</v>
      </c>
      <c r="G103">
        <f>AVERAGE(C103:E103)</f>
        <v>1.6076005625125767</v>
      </c>
      <c r="H103">
        <f>STDEV(C103:E103)</f>
        <v>0.26694862191460433</v>
      </c>
      <c r="I103">
        <f>(B103*B4+C103*C4+D103*D4+E103*E4+F103*F4)/SUM(B4:F4)</f>
        <v>1.5781490829314064</v>
      </c>
      <c r="K103">
        <f>(LN(H103)+LN(H123))/2-LN(K114*K115^3)</f>
        <v>-4.602484132890702</v>
      </c>
    </row>
    <row r="104" spans="1:11" ht="12.75">
      <c r="A104" t="s">
        <v>68</v>
      </c>
      <c r="B104">
        <f>B64*10000/B62</f>
        <v>-0.008786718914183186</v>
      </c>
      <c r="C104">
        <f>C64*10000/C62</f>
        <v>-0.005819172535308463</v>
      </c>
      <c r="D104">
        <f>D64*10000/D62</f>
        <v>-0.6116809511881642</v>
      </c>
      <c r="E104">
        <f>E64*10000/E62</f>
        <v>0.6120616854743866</v>
      </c>
      <c r="F104">
        <f>F64*10000/F62</f>
        <v>-0.8369017155063269</v>
      </c>
      <c r="G104">
        <f>AVERAGE(C104:E104)</f>
        <v>-0.0018128127496953954</v>
      </c>
      <c r="H104">
        <f>STDEV(C104:E104)</f>
        <v>0.6118811554423799</v>
      </c>
      <c r="I104">
        <f>(B104*B4+C104*C4+D104*D4+E104*E4+F104*F4)/SUM(B4:F4)</f>
        <v>-0.11407250803196556</v>
      </c>
      <c r="K104">
        <f>(LN(H104)+LN(H124))/2-LN(K114*K115^4)</f>
        <v>-3.4319556090504086</v>
      </c>
    </row>
    <row r="105" spans="1:11" ht="12.75">
      <c r="A105" t="s">
        <v>69</v>
      </c>
      <c r="B105">
        <f>B65*10000/B62</f>
        <v>-0.2772373442259027</v>
      </c>
      <c r="C105">
        <f>C65*10000/C62</f>
        <v>-0.33362016892061214</v>
      </c>
      <c r="D105">
        <f>D65*10000/D62</f>
        <v>-0.5869956811708721</v>
      </c>
      <c r="E105">
        <f>E65*10000/E62</f>
        <v>-0.5124584626653585</v>
      </c>
      <c r="F105">
        <f>F65*10000/F62</f>
        <v>-0.5368442282378212</v>
      </c>
      <c r="G105">
        <f>AVERAGE(C105:E105)</f>
        <v>-0.4776914375856143</v>
      </c>
      <c r="H105">
        <f>STDEV(C105:E105)</f>
        <v>0.13021653918259415</v>
      </c>
      <c r="I105">
        <f>(B105*B4+C105*C4+D105*D4+E105*E4+F105*F4)/SUM(B4:F4)</f>
        <v>-0.45651698497676335</v>
      </c>
      <c r="K105">
        <f>(LN(H105)+LN(H125))/2-LN(K114*K115^5)</f>
        <v>-4.172681278345163</v>
      </c>
    </row>
    <row r="106" spans="1:11" ht="12.75">
      <c r="A106" t="s">
        <v>70</v>
      </c>
      <c r="B106">
        <f>B66*10000/B62</f>
        <v>2.7791776735688125</v>
      </c>
      <c r="C106">
        <f>C66*10000/C62</f>
        <v>2.8851490740953136</v>
      </c>
      <c r="D106">
        <f>D66*10000/D62</f>
        <v>3.088808834207549</v>
      </c>
      <c r="E106">
        <f>E66*10000/E62</f>
        <v>2.502759461558964</v>
      </c>
      <c r="F106">
        <f>F66*10000/F62</f>
        <v>13.718462620064809</v>
      </c>
      <c r="G106">
        <f>AVERAGE(C106:E106)</f>
        <v>2.825572456620609</v>
      </c>
      <c r="H106">
        <f>STDEV(C106:E106)</f>
        <v>0.2975323458176308</v>
      </c>
      <c r="I106">
        <f>(B106*B4+C106*C4+D106*D4+E106*E4+F106*F4)/SUM(B4:F4)</f>
        <v>4.269976765895076</v>
      </c>
      <c r="K106">
        <f>(LN(H106)+LN(H126))/2-LN(K114*K115^6)</f>
        <v>-3.291173306143261</v>
      </c>
    </row>
    <row r="107" spans="1:11" ht="12.75">
      <c r="A107" t="s">
        <v>71</v>
      </c>
      <c r="B107">
        <f>B67*10000/B62</f>
        <v>-0.09636410723765944</v>
      </c>
      <c r="C107">
        <f>C67*10000/C62</f>
        <v>-0.12820816981390926</v>
      </c>
      <c r="D107">
        <f>D67*10000/D62</f>
        <v>-0.06377843678381033</v>
      </c>
      <c r="E107">
        <f>E67*10000/E62</f>
        <v>-0.13600867195305708</v>
      </c>
      <c r="F107">
        <f>F67*10000/F62</f>
        <v>-0.18422207990224967</v>
      </c>
      <c r="G107">
        <f>AVERAGE(C107:E107)</f>
        <v>-0.10933175951692557</v>
      </c>
      <c r="H107">
        <f>STDEV(C107:E107)</f>
        <v>0.03964266473669777</v>
      </c>
      <c r="I107">
        <f>(B107*B4+C107*C4+D107*D4+E107*E4+F107*F4)/SUM(B4:F4)</f>
        <v>-0.11742891103719913</v>
      </c>
      <c r="K107">
        <f>(LN(H107)+LN(H127))/2-LN(K114*K115^7)</f>
        <v>-3.578834390887762</v>
      </c>
    </row>
    <row r="108" spans="1:9" ht="12.75">
      <c r="A108" t="s">
        <v>72</v>
      </c>
      <c r="B108">
        <f>B68*10000/B62</f>
        <v>-0.00288264452574449</v>
      </c>
      <c r="C108">
        <f>C68*10000/C62</f>
        <v>-0.027720504202896328</v>
      </c>
      <c r="D108">
        <f>D68*10000/D62</f>
        <v>-0.2260523447681826</v>
      </c>
      <c r="E108">
        <f>E68*10000/E62</f>
        <v>0.18329216801343</v>
      </c>
      <c r="F108">
        <f>F68*10000/F62</f>
        <v>-0.04284055201694328</v>
      </c>
      <c r="G108">
        <f>AVERAGE(C108:E108)</f>
        <v>-0.023493560319216306</v>
      </c>
      <c r="H108">
        <f>STDEV(C108:E108)</f>
        <v>0.20470498974634396</v>
      </c>
      <c r="I108">
        <f>(B108*B4+C108*C4+D108*D4+E108*E4+F108*F4)/SUM(B4:F4)</f>
        <v>-0.02308349394825264</v>
      </c>
    </row>
    <row r="109" spans="1:9" ht="12.75">
      <c r="A109" t="s">
        <v>73</v>
      </c>
      <c r="B109">
        <f>B69*10000/B62</f>
        <v>-0.05175260470060707</v>
      </c>
      <c r="C109">
        <f>C69*10000/C62</f>
        <v>-0.10133906839025733</v>
      </c>
      <c r="D109">
        <f>D69*10000/D62</f>
        <v>-0.11193350228532191</v>
      </c>
      <c r="E109">
        <f>E69*10000/E62</f>
        <v>-0.028415176130333442</v>
      </c>
      <c r="F109">
        <f>F69*10000/F62</f>
        <v>-0.05679443762500135</v>
      </c>
      <c r="G109">
        <f>AVERAGE(C109:E109)</f>
        <v>-0.08056258226863756</v>
      </c>
      <c r="H109">
        <f>STDEV(C109:E109)</f>
        <v>0.04547058920449734</v>
      </c>
      <c r="I109">
        <f>(B109*B4+C109*C4+D109*D4+E109*E4+F109*F4)/SUM(B4:F4)</f>
        <v>-0.07322039708518219</v>
      </c>
    </row>
    <row r="110" spans="1:11" ht="12.75">
      <c r="A110" t="s">
        <v>74</v>
      </c>
      <c r="B110">
        <f>B70*10000/B62</f>
        <v>-0.3404815779752527</v>
      </c>
      <c r="C110">
        <f>C70*10000/C62</f>
        <v>-0.04694471448717336</v>
      </c>
      <c r="D110">
        <f>D70*10000/D62</f>
        <v>-0.05466111027362072</v>
      </c>
      <c r="E110">
        <f>E70*10000/E62</f>
        <v>-0.120036365183029</v>
      </c>
      <c r="F110">
        <f>F70*10000/F62</f>
        <v>-0.3291938838355238</v>
      </c>
      <c r="G110">
        <f>AVERAGE(C110:E110)</f>
        <v>-0.07388072998127436</v>
      </c>
      <c r="H110">
        <f>STDEV(C110:E110)</f>
        <v>0.040157722627676064</v>
      </c>
      <c r="I110">
        <f>(B110*B4+C110*C4+D110*D4+E110*E4+F110*F4)/SUM(B4:F4)</f>
        <v>-0.1465352964957793</v>
      </c>
      <c r="K110">
        <f>EXP(AVERAGE(K103:K107))</f>
        <v>0.022028334037733757</v>
      </c>
    </row>
    <row r="111" spans="1:9" ht="12.75">
      <c r="A111" t="s">
        <v>75</v>
      </c>
      <c r="B111">
        <f>B71*10000/B62</f>
        <v>6.093345872382361E-05</v>
      </c>
      <c r="C111">
        <f>C71*10000/C62</f>
        <v>0.01760504050161701</v>
      </c>
      <c r="D111">
        <f>D71*10000/D62</f>
        <v>0.022500395084308792</v>
      </c>
      <c r="E111">
        <f>E71*10000/E62</f>
        <v>0.016040592844181308</v>
      </c>
      <c r="F111">
        <f>F71*10000/F62</f>
        <v>-0.017085034893387606</v>
      </c>
      <c r="G111">
        <f>AVERAGE(C111:E111)</f>
        <v>0.018715342810035705</v>
      </c>
      <c r="H111">
        <f>STDEV(C111:E111)</f>
        <v>0.003369991047087342</v>
      </c>
      <c r="I111">
        <f>(B111*B4+C111*C4+D111*D4+E111*E4+F111*F4)/SUM(B4:F4)</f>
        <v>0.011242238927036569</v>
      </c>
    </row>
    <row r="112" spans="1:9" ht="12.75">
      <c r="A112" t="s">
        <v>76</v>
      </c>
      <c r="B112">
        <f>B72*10000/B62</f>
        <v>-0.04308977614200172</v>
      </c>
      <c r="C112">
        <f>C72*10000/C62</f>
        <v>-0.010821484927285584</v>
      </c>
      <c r="D112">
        <f>D72*10000/D62</f>
        <v>-0.013114201025180046</v>
      </c>
      <c r="E112">
        <f>E72*10000/E62</f>
        <v>-0.024934023165140012</v>
      </c>
      <c r="F112">
        <f>F72*10000/F62</f>
        <v>-0.04080739819095577</v>
      </c>
      <c r="G112">
        <f>AVERAGE(C112:E112)</f>
        <v>-0.016289903039201883</v>
      </c>
      <c r="H112">
        <f>STDEV(C112:E112)</f>
        <v>0.00757329164499312</v>
      </c>
      <c r="I112">
        <f>(B112*B4+C112*C4+D112*D4+E112*E4+F112*F4)/SUM(B4:F4)</f>
        <v>-0.02344056210488365</v>
      </c>
    </row>
    <row r="113" spans="1:9" ht="12.75">
      <c r="A113" t="s">
        <v>77</v>
      </c>
      <c r="B113">
        <f>B73*10000/B62</f>
        <v>0.01195387888324617</v>
      </c>
      <c r="C113">
        <f>C73*10000/C62</f>
        <v>0.009741180218726213</v>
      </c>
      <c r="D113">
        <f>D73*10000/D62</f>
        <v>0.0050674171579616146</v>
      </c>
      <c r="E113">
        <f>E73*10000/E62</f>
        <v>0.02235131492275287</v>
      </c>
      <c r="F113">
        <f>F73*10000/F62</f>
        <v>-0.000674616508351971</v>
      </c>
      <c r="G113">
        <f>AVERAGE(C113:E113)</f>
        <v>0.0123866374331469</v>
      </c>
      <c r="H113">
        <f>STDEV(C113:E113)</f>
        <v>0.008940476127753871</v>
      </c>
      <c r="I113">
        <f>(B113*B4+C113*C4+D113*D4+E113*E4+F113*F4)/SUM(B4:F4)</f>
        <v>0.010583917531554464</v>
      </c>
    </row>
    <row r="114" spans="1:11" ht="12.75">
      <c r="A114" t="s">
        <v>78</v>
      </c>
      <c r="B114">
        <f>B74*10000/B62</f>
        <v>-0.19489140797426743</v>
      </c>
      <c r="C114">
        <f>C74*10000/C62</f>
        <v>-0.16705642049427946</v>
      </c>
      <c r="D114">
        <f>D74*10000/D62</f>
        <v>-0.18227588703701927</v>
      </c>
      <c r="E114">
        <f>E74*10000/E62</f>
        <v>-0.1606194083829625</v>
      </c>
      <c r="F114">
        <f>F74*10000/F62</f>
        <v>-0.14150162382857018</v>
      </c>
      <c r="G114">
        <f>AVERAGE(C114:E114)</f>
        <v>-0.16998390530475374</v>
      </c>
      <c r="H114">
        <f>STDEV(C114:E114)</f>
        <v>0.011121078743092856</v>
      </c>
      <c r="I114">
        <f>(B114*B4+C114*C4+D114*D4+E114*E4+F114*F4)/SUM(B4:F4)</f>
        <v>-0.16979975227703714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-0.0012904242375855984</v>
      </c>
      <c r="C115">
        <f>C75*10000/C62</f>
        <v>0.005404773824649394</v>
      </c>
      <c r="D115">
        <f>D75*10000/D62</f>
        <v>-0.001724735208835015</v>
      </c>
      <c r="E115">
        <f>E75*10000/E62</f>
        <v>0.00730771609269993</v>
      </c>
      <c r="F115">
        <f>F75*10000/F62</f>
        <v>0.006335363842277947</v>
      </c>
      <c r="G115">
        <f>AVERAGE(C115:E115)</f>
        <v>0.003662584902838103</v>
      </c>
      <c r="H115">
        <f>STDEV(C115:E115)</f>
        <v>0.004761587005202317</v>
      </c>
      <c r="I115">
        <f>(B115*B4+C115*C4+D115*D4+E115*E4+F115*F4)/SUM(B4:F4)</f>
        <v>0.0033007369430442433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5</v>
      </c>
      <c r="C120" t="s">
        <v>6</v>
      </c>
      <c r="D120" t="s">
        <v>7</v>
      </c>
      <c r="E120" t="s">
        <v>8</v>
      </c>
      <c r="F120" t="s">
        <v>9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122.71885352527289</v>
      </c>
      <c r="C122">
        <f>C82*10000/C62</f>
        <v>40.35672791043207</v>
      </c>
      <c r="D122">
        <f>D82*10000/D62</f>
        <v>-10.935753298457573</v>
      </c>
      <c r="E122">
        <f>E82*10000/E62</f>
        <v>-49.25948303452421</v>
      </c>
      <c r="F122">
        <f>F82*10000/F62</f>
        <v>-95.8213463898496</v>
      </c>
      <c r="G122">
        <f>AVERAGE(C122:E122)</f>
        <v>-6.612836140849904</v>
      </c>
      <c r="H122">
        <f>STDEV(C122:E122)</f>
        <v>44.964230512668394</v>
      </c>
      <c r="I122">
        <f>(B122*B4+C122*C4+D122*D4+E122*E4+F122*F4)/SUM(B4:F4)</f>
        <v>0.2488702039597473</v>
      </c>
    </row>
    <row r="123" spans="1:9" ht="12.75">
      <c r="A123" t="s">
        <v>82</v>
      </c>
      <c r="B123">
        <f>B83*10000/B62</f>
        <v>4.159894923538344</v>
      </c>
      <c r="C123">
        <f>C83*10000/C62</f>
        <v>5.5489813066064135</v>
      </c>
      <c r="D123">
        <f>D83*10000/D62</f>
        <v>5.845005799484578</v>
      </c>
      <c r="E123">
        <f>E83*10000/E62</f>
        <v>4.193474228127404</v>
      </c>
      <c r="F123">
        <f>F83*10000/F62</f>
        <v>10.806988902382033</v>
      </c>
      <c r="G123">
        <f>AVERAGE(C123:E123)</f>
        <v>5.195820444739465</v>
      </c>
      <c r="H123">
        <f>STDEV(C123:E123)</f>
        <v>0.8805856452176144</v>
      </c>
      <c r="I123">
        <f>(B123*B4+C123*C4+D123*D4+E123*E4+F123*F4)/SUM(B4:F4)</f>
        <v>5.793177595481614</v>
      </c>
    </row>
    <row r="124" spans="1:9" ht="12.75">
      <c r="A124" t="s">
        <v>83</v>
      </c>
      <c r="B124">
        <f>B84*10000/B62</f>
        <v>-1.67826867809397</v>
      </c>
      <c r="C124">
        <f>C84*10000/C62</f>
        <v>2.5674026853192706</v>
      </c>
      <c r="D124">
        <f>D84*10000/D62</f>
        <v>4.3937189654344975</v>
      </c>
      <c r="E124">
        <f>E84*10000/E62</f>
        <v>2.0699319080951137</v>
      </c>
      <c r="F124">
        <f>F84*10000/F62</f>
        <v>2.313287618790875</v>
      </c>
      <c r="G124">
        <f>AVERAGE(C124:E124)</f>
        <v>3.0103511862829606</v>
      </c>
      <c r="H124">
        <f>STDEV(C124:E124)</f>
        <v>1.2235804439610805</v>
      </c>
      <c r="I124">
        <f>(B124*B4+C124*C4+D124*D4+E124*E4+F124*F4)/SUM(B4:F4)</f>
        <v>2.2379012766304776</v>
      </c>
    </row>
    <row r="125" spans="1:9" ht="12.75">
      <c r="A125" t="s">
        <v>84</v>
      </c>
      <c r="B125">
        <f>B85*10000/B62</f>
        <v>1.0670516193701887</v>
      </c>
      <c r="C125">
        <f>C85*10000/C62</f>
        <v>2.6197243784222737</v>
      </c>
      <c r="D125">
        <f>D85*10000/D62</f>
        <v>1.8186568137118373</v>
      </c>
      <c r="E125">
        <f>E85*10000/E62</f>
        <v>2.21834044589318</v>
      </c>
      <c r="F125">
        <f>F85*10000/F62</f>
        <v>-0.5121627006026687</v>
      </c>
      <c r="G125">
        <f>AVERAGE(C125:E125)</f>
        <v>2.2189072126757634</v>
      </c>
      <c r="H125">
        <f>STDEV(C125:E125)</f>
        <v>0.4005340831018228</v>
      </c>
      <c r="I125">
        <f>(B125*B4+C125*C4+D125*D4+E125*E4+F125*F4)/SUM(B4:F4)</f>
        <v>1.6881247122424003</v>
      </c>
    </row>
    <row r="126" spans="1:9" ht="12.75">
      <c r="A126" t="s">
        <v>85</v>
      </c>
      <c r="B126">
        <f>B86*10000/B62</f>
        <v>1.0767322623882294</v>
      </c>
      <c r="C126">
        <f>C86*10000/C62</f>
        <v>0.6659515387565298</v>
      </c>
      <c r="D126">
        <f>D86*10000/D62</f>
        <v>0.6446015030024373</v>
      </c>
      <c r="E126">
        <f>E86*10000/E62</f>
        <v>0.11310096694369626</v>
      </c>
      <c r="F126">
        <f>F86*10000/F62</f>
        <v>1.5239578640006004</v>
      </c>
      <c r="G126">
        <f>AVERAGE(C126:E126)</f>
        <v>0.4745513362342211</v>
      </c>
      <c r="H126">
        <f>STDEV(C126:E126)</f>
        <v>0.3132071728135675</v>
      </c>
      <c r="I126">
        <f>(B126*B4+C126*C4+D126*D4+E126*E4+F126*F4)/SUM(B4:F4)</f>
        <v>0.7016338318248062</v>
      </c>
    </row>
    <row r="127" spans="1:9" ht="12.75">
      <c r="A127" t="s">
        <v>86</v>
      </c>
      <c r="B127">
        <f>B87*10000/B62</f>
        <v>0.11310830558474527</v>
      </c>
      <c r="C127">
        <f>C87*10000/C62</f>
        <v>-0.6709798951459707</v>
      </c>
      <c r="D127">
        <f>D87*10000/D62</f>
        <v>-0.06261310183511512</v>
      </c>
      <c r="E127">
        <f>E87*10000/E62</f>
        <v>-0.8306169765196474</v>
      </c>
      <c r="F127">
        <f>F87*10000/F62</f>
        <v>0.2808302703843185</v>
      </c>
      <c r="G127">
        <f>AVERAGE(C127:E127)</f>
        <v>-0.5214033245002444</v>
      </c>
      <c r="H127">
        <f>STDEV(C127:E127)</f>
        <v>0.4052620766210621</v>
      </c>
      <c r="I127">
        <f>(B127*B4+C127*C4+D127*D4+E127*E4+F127*F4)/SUM(B4:F4)</f>
        <v>-0.3225625612670487</v>
      </c>
    </row>
    <row r="128" spans="1:9" ht="12.75">
      <c r="A128" t="s">
        <v>87</v>
      </c>
      <c r="B128">
        <f>B88*10000/B62</f>
        <v>-0.11181895619462391</v>
      </c>
      <c r="C128">
        <f>C88*10000/C62</f>
        <v>-0.020947040569480976</v>
      </c>
      <c r="D128">
        <f>D88*10000/D62</f>
        <v>0.1761075081982853</v>
      </c>
      <c r="E128">
        <f>E88*10000/E62</f>
        <v>-0.08051708999940778</v>
      </c>
      <c r="F128">
        <f>F88*10000/F62</f>
        <v>0.3028133165166989</v>
      </c>
      <c r="G128">
        <f>AVERAGE(C128:E128)</f>
        <v>0.024881125876465512</v>
      </c>
      <c r="H128">
        <f>STDEV(C128:E128)</f>
        <v>0.13431013264039274</v>
      </c>
      <c r="I128">
        <f>(B128*B4+C128*C4+D128*D4+E128*E4+F128*F4)/SUM(B4:F4)</f>
        <v>0.04209280335283621</v>
      </c>
    </row>
    <row r="129" spans="1:9" ht="12.75">
      <c r="A129" t="s">
        <v>88</v>
      </c>
      <c r="B129">
        <f>B89*10000/B62</f>
        <v>0.04872885262758368</v>
      </c>
      <c r="C129">
        <f>C89*10000/C62</f>
        <v>0.05384385777465552</v>
      </c>
      <c r="D129">
        <f>D89*10000/D62</f>
        <v>0.016450971971828644</v>
      </c>
      <c r="E129">
        <f>E89*10000/E62</f>
        <v>0.27753632392218186</v>
      </c>
      <c r="F129">
        <f>F89*10000/F62</f>
        <v>0.02534710805923697</v>
      </c>
      <c r="G129">
        <f>AVERAGE(C129:E129)</f>
        <v>0.11594371788955533</v>
      </c>
      <c r="H129">
        <f>STDEV(C129:E129)</f>
        <v>0.1411867016417536</v>
      </c>
      <c r="I129">
        <f>(B129*B4+C129*C4+D129*D4+E129*E4+F129*F4)/SUM(B4:F4)</f>
        <v>0.09413221096530751</v>
      </c>
    </row>
    <row r="130" spans="1:9" ht="12.75">
      <c r="A130" t="s">
        <v>89</v>
      </c>
      <c r="B130">
        <f>B90*10000/B62</f>
        <v>0.07476277519585453</v>
      </c>
      <c r="C130">
        <f>C90*10000/C62</f>
        <v>0.0009299226217151431</v>
      </c>
      <c r="D130">
        <f>D90*10000/D62</f>
        <v>-0.058638929523751895</v>
      </c>
      <c r="E130">
        <f>E90*10000/E62</f>
        <v>-0.005160797666223977</v>
      </c>
      <c r="F130">
        <f>F90*10000/F62</f>
        <v>0.18027682278209328</v>
      </c>
      <c r="G130">
        <f>AVERAGE(C130:E130)</f>
        <v>-0.02095660152275358</v>
      </c>
      <c r="H130">
        <f>STDEV(C130:E130)</f>
        <v>0.032775640361213304</v>
      </c>
      <c r="I130">
        <f>(B130*B4+C130*C4+D130*D4+E130*E4+F130*F4)/SUM(B4:F4)</f>
        <v>0.019725284884222476</v>
      </c>
    </row>
    <row r="131" spans="1:9" ht="12.75">
      <c r="A131" t="s">
        <v>90</v>
      </c>
      <c r="B131">
        <f>B91*10000/B62</f>
        <v>-0.03728208532279279</v>
      </c>
      <c r="C131">
        <f>C91*10000/C62</f>
        <v>-0.08294036993830141</v>
      </c>
      <c r="D131">
        <f>D91*10000/D62</f>
        <v>-0.07657974344637204</v>
      </c>
      <c r="E131">
        <f>E91*10000/E62</f>
        <v>-0.06131484768226966</v>
      </c>
      <c r="F131">
        <f>F91*10000/F62</f>
        <v>-0.014532901972698145</v>
      </c>
      <c r="G131">
        <f>AVERAGE(C131:E131)</f>
        <v>-0.07361165368898104</v>
      </c>
      <c r="H131">
        <f>STDEV(C131:E131)</f>
        <v>0.011114088843332037</v>
      </c>
      <c r="I131">
        <f>(B131*B4+C131*C4+D131*D4+E131*E4+F131*F4)/SUM(B4:F4)</f>
        <v>-0.06047553883171654</v>
      </c>
    </row>
    <row r="132" spans="1:9" ht="12.75">
      <c r="A132" t="s">
        <v>91</v>
      </c>
      <c r="B132">
        <f>B92*10000/B62</f>
        <v>0.012860573462520165</v>
      </c>
      <c r="C132">
        <f>C92*10000/C62</f>
        <v>-0.0011459110075916872</v>
      </c>
      <c r="D132">
        <f>D92*10000/D62</f>
        <v>-0.013328108908993554</v>
      </c>
      <c r="E132">
        <f>E92*10000/E62</f>
        <v>-0.012044930406776977</v>
      </c>
      <c r="F132">
        <f>F92*10000/F62</f>
        <v>0.03024355043506597</v>
      </c>
      <c r="G132">
        <f>AVERAGE(C132:E132)</f>
        <v>-0.008839650107787407</v>
      </c>
      <c r="H132">
        <f>STDEV(C132:E132)</f>
        <v>0.006693792107135388</v>
      </c>
      <c r="I132">
        <f>(B132*B4+C132*C4+D132*D4+E132*E4+F132*F4)/SUM(B4:F4)</f>
        <v>-0.0004877418901385595</v>
      </c>
    </row>
    <row r="133" spans="1:9" ht="12.75">
      <c r="A133" t="s">
        <v>92</v>
      </c>
      <c r="B133">
        <f>B93*10000/B62</f>
        <v>0.09058066031828528</v>
      </c>
      <c r="C133">
        <f>C93*10000/C62</f>
        <v>0.05363642929342962</v>
      </c>
      <c r="D133">
        <f>D93*10000/D62</f>
        <v>0.06783519724149076</v>
      </c>
      <c r="E133">
        <f>E93*10000/E62</f>
        <v>0.05831577230375291</v>
      </c>
      <c r="F133">
        <f>F93*10000/F62</f>
        <v>0.07203741788746403</v>
      </c>
      <c r="G133">
        <f>AVERAGE(C133:E133)</f>
        <v>0.05992913294622443</v>
      </c>
      <c r="H133">
        <f>STDEV(C133:E133)</f>
        <v>0.007235568549376647</v>
      </c>
      <c r="I133">
        <f>(B133*B4+C133*C4+D133*D4+E133*E4+F133*F4)/SUM(B4:F4)</f>
        <v>0.06598493707979093</v>
      </c>
    </row>
    <row r="134" spans="1:9" ht="12.75">
      <c r="A134" t="s">
        <v>93</v>
      </c>
      <c r="B134">
        <f>B94*10000/B62</f>
        <v>-0.021893754180919114</v>
      </c>
      <c r="C134">
        <f>C94*10000/C62</f>
        <v>-0.01676775746414454</v>
      </c>
      <c r="D134">
        <f>D94*10000/D62</f>
        <v>-0.011100193696867763</v>
      </c>
      <c r="E134">
        <f>E94*10000/E62</f>
        <v>-0.0059478353367837765</v>
      </c>
      <c r="F134">
        <f>F94*10000/F62</f>
        <v>-0.029533992077192647</v>
      </c>
      <c r="G134">
        <f>AVERAGE(C134:E134)</f>
        <v>-0.011271928832598694</v>
      </c>
      <c r="H134">
        <f>STDEV(C134:E134)</f>
        <v>0.005412005028468758</v>
      </c>
      <c r="I134">
        <f>(B134*B4+C134*C4+D134*D4+E134*E4+F134*F4)/SUM(B4:F4)</f>
        <v>-0.01524433677976079</v>
      </c>
    </row>
    <row r="135" spans="1:9" ht="12.75">
      <c r="A135" t="s">
        <v>94</v>
      </c>
      <c r="B135">
        <f>B95*10000/B62</f>
        <v>-0.005402463539679711</v>
      </c>
      <c r="C135">
        <f>C95*10000/C62</f>
        <v>0.0029649291894069413</v>
      </c>
      <c r="D135">
        <f>D95*10000/D62</f>
        <v>-0.006070963575570678</v>
      </c>
      <c r="E135">
        <f>E95*10000/E62</f>
        <v>0.010887202260232527</v>
      </c>
      <c r="F135">
        <f>F95*10000/F62</f>
        <v>0.0021842422853668255</v>
      </c>
      <c r="G135">
        <f>AVERAGE(C135:E135)</f>
        <v>0.0025937226246895966</v>
      </c>
      <c r="H135">
        <f>STDEV(C135:E135)</f>
        <v>0.008485174887055523</v>
      </c>
      <c r="I135">
        <f>(B135*B4+C135*C4+D135*D4+E135*E4+F135*F4)/SUM(B4:F4)</f>
        <v>0.0013801712515475093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2004-07-29T12:56:14Z</cp:lastPrinted>
  <dcterms:created xsi:type="dcterms:W3CDTF">2004-07-29T12:56:14Z</dcterms:created>
  <dcterms:modified xsi:type="dcterms:W3CDTF">2005-02-25T11:56:51Z</dcterms:modified>
  <cp:category/>
  <cp:version/>
  <cp:contentType/>
  <cp:contentStatus/>
</cp:coreProperties>
</file>