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<sst xmlns="http://schemas.openxmlformats.org/spreadsheetml/2006/main" count="204" uniqueCount="98">
  <si>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22/02/2005       11:11:57</t>
  </si>
  <si>
    <t>LISSNER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</si>
  <si>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</si>
  <si>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</si>
  <si>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</si>
  <si>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</si>
  <si>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</si>
  <si>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</si>
  <si>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</si>
  <si>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</si>
  <si>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</si>
  <si>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</si>
  <si>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</si>
  <si>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</si>
  <si>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</si>
  <si>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</si>
  <si>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</si>
  <si>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</si>
  <si>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</si>
  <si>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</si>
  <si>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</si>
  <si>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</si>
  <si>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</si>
  <si>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</si>
  <si>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</si>
  <si>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</si>
  <si>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</si>
  <si>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</si>
  <si>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</si>
  <si>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</si>
  <si>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</si>
  <si>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</si>
  <si>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</si>
  <si>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</si>
  <si>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</si>
  <si>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</si>
  <si>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</si>
  <si>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</si>
  <si>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</si>
  <si>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</si>
  <si>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</si>
  <si>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</si>
  <si>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</si>
  <si>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</si>
  <si>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</si>
  <si>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</si>
  <si>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</si>
  <si>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</si>
  <si>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</si>
  <si>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</si>
  <si>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</si>
  <si>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</si>
  <si>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</si>
  <si>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</si>
  <si>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</si>
  <si>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</si>
  <si>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</si>
  <si>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</si>
  <si>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</si>
  <si>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</si>
  <si>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</si>
  <si>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</si>
  <si>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</si>
  <si>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</si>
  <si>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</si>
  <si>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</si>
  <si>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</si>
  <si>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</si>
  <si>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</si>
  <si>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</si>
  <si>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</si>
  <si>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</si>
  <si>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</si>
  <si>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</si>
  <si>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</si>
  <si>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</si>
  <si>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</si>
  <si>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</si>
  <si>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</si>
  <si>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</si>
  <si>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</si>
  <si>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</si>
  <si>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</si>
  <si>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</si>
  <si>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</si>
  <si>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</si>
  <si>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</si>
  <si>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</si>
  <si>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</si>
  <si>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</si>
  <si>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</si>
  <si>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</si>
  <si>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</si>
  <si>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</si>
  <si>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</si>
  <si>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</si>
  <si>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</si>
  <si>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HCMQAP082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</si>
</sst>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Result_HCMQAP!$B$8:$F$8</c:f>
              <c:numCache>
                <c:ptCount val="5"/>
                <c:pt idx="0">
                  <c:v>0.2539381</c:v>
                </c:pt>
                <c:pt idx="1">
                  <c:v>2.170635</c:v>
                </c:pt>
                <c:pt idx="2">
                  <c:v>0.8559641</c:v>
                </c:pt>
                <c:pt idx="3">
                  <c:v>0.4302047</c:v>
                </c:pt>
                <c:pt idx="4">
                  <c:v>-2.626381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Result_HCMQAP!$B$23:$F$23</c:f>
              <c:numCache>
                <c:ptCount val="5"/>
                <c:pt idx="0">
                  <c:v>-1.796814</c:v>
                </c:pt>
                <c:pt idx="1">
                  <c:v>-0.6759378</c:v>
                </c:pt>
                <c:pt idx="2">
                  <c:v>-1.046693</c:v>
                </c:pt>
                <c:pt idx="3">
                  <c:v>-0.3276657</c:v>
                </c:pt>
                <c:pt idx="4">
                  <c:v>5.827521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Result_HCMQAP!$B$11:$F$11</c:f>
              <c:numCache>
                <c:ptCount val="5"/>
                <c:pt idx="0">
                  <c:v>2.652064</c:v>
                </c:pt>
                <c:pt idx="1">
                  <c:v>2.26368</c:v>
                </c:pt>
                <c:pt idx="2">
                  <c:v>2.898118</c:v>
                </c:pt>
                <c:pt idx="3">
                  <c:v>2.946205</c:v>
                </c:pt>
                <c:pt idx="4">
                  <c:v>13.94915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Result_HCMQAP!$B$26:$F$26</c:f>
              <c:numCache>
                <c:ptCount val="5"/>
                <c:pt idx="0">
                  <c:v>1.013945</c:v>
                </c:pt>
                <c:pt idx="1">
                  <c:v>0.4164429</c:v>
                </c:pt>
                <c:pt idx="2">
                  <c:v>0.409344</c:v>
                </c:pt>
                <c:pt idx="3">
                  <c:v>0.3103011</c:v>
                </c:pt>
                <c:pt idx="4">
                  <c:v>1.886625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Result_HCMQAP!$B$9:$F$9</c:f>
              <c:numCache>
                <c:ptCount val="5"/>
                <c:pt idx="0">
                  <c:v>0.1346766</c:v>
                </c:pt>
                <c:pt idx="1">
                  <c:v>0.3114558</c:v>
                </c:pt>
                <c:pt idx="2">
                  <c:v>0.2572541</c:v>
                </c:pt>
                <c:pt idx="3">
                  <c:v>0.6088542</c:v>
                </c:pt>
                <c:pt idx="4">
                  <c:v>-0.4783762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Result_HCMQAP!$B$24:$F$24</c:f>
              <c:numCache>
                <c:ptCount val="5"/>
                <c:pt idx="0">
                  <c:v>-1.319827</c:v>
                </c:pt>
                <c:pt idx="1">
                  <c:v>-3.892446</c:v>
                </c:pt>
                <c:pt idx="2">
                  <c:v>-2.655674</c:v>
                </c:pt>
                <c:pt idx="3">
                  <c:v>-4.143133</c:v>
                </c:pt>
                <c:pt idx="4">
                  <c:v>-0.9365852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Result_HCMQAP!$B$10:$F$10</c:f>
              <c:numCache>
                <c:ptCount val="5"/>
                <c:pt idx="0">
                  <c:v>-0.1048396</c:v>
                </c:pt>
                <c:pt idx="1">
                  <c:v>-0.8179331</c:v>
                </c:pt>
                <c:pt idx="2">
                  <c:v>-0.4521193</c:v>
                </c:pt>
                <c:pt idx="3">
                  <c:v>-0.4069926</c:v>
                </c:pt>
                <c:pt idx="4">
                  <c:v>-0.3803043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Result_HCMQAP!$B$25:$F$25</c:f>
              <c:numCache>
                <c:ptCount val="5"/>
                <c:pt idx="0">
                  <c:v>-0.7474277</c:v>
                </c:pt>
                <c:pt idx="1">
                  <c:v>-0.1712915</c:v>
                </c:pt>
                <c:pt idx="2">
                  <c:v>-0.6654602</c:v>
                </c:pt>
                <c:pt idx="3">
                  <c:v>-0.09298895</c:v>
                </c:pt>
                <c:pt idx="4">
                  <c:v>-0.3319754</c:v>
                </c:pt>
              </c:numCache>
            </c:numRef>
          </c:val>
          <c:smooth val="0"/>
        </c:ser>
        <c:marker val="1"/>
        <c:axId val="31247641"/>
        <c:axId val="12793314"/>
      </c:lineChart>
      <c:catAx>
        <c:axId val="312476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793314"/>
        <c:crosses val="autoZero"/>
        <c:auto val="1"/>
        <c:lblOffset val="100"/>
        <c:noMultiLvlLbl val="0"/>
      </c:catAx>
      <c:valAx>
        <c:axId val="12793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24764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C2" sqref="C2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97</v>
      </c>
      <c r="E1" s="1" t="s">
        <v>2</v>
      </c>
    </row>
    <row r="2" spans="3:5" ht="12.75" thickBot="1">
      <c r="C2" s="1" t="s">
        <v>1</v>
      </c>
      <c r="E2" s="1" t="s">
        <v>3</v>
      </c>
    </row>
    <row r="3" spans="1:7" ht="12">
      <c r="A3" s="19" t="s">
        <v>4</v>
      </c>
      <c r="B3" s="9" t="s">
        <v>5</v>
      </c>
      <c r="C3" s="10" t="s">
        <v>6</v>
      </c>
      <c r="D3" s="10" t="s">
        <v>7</v>
      </c>
      <c r="E3" s="10" t="s">
        <v>8</v>
      </c>
      <c r="F3" s="23" t="s">
        <v>9</v>
      </c>
      <c r="G3" s="33" t="s">
        <v>10</v>
      </c>
    </row>
    <row r="4" spans="1:7" ht="12">
      <c r="A4" s="20" t="s">
        <v>11</v>
      </c>
      <c r="B4" s="11">
        <v>-0.002263</v>
      </c>
      <c r="C4" s="12">
        <v>-0.003761</v>
      </c>
      <c r="D4" s="12">
        <v>-0.00376</v>
      </c>
      <c r="E4" s="12">
        <v>-0.003758</v>
      </c>
      <c r="F4" s="24">
        <v>-0.002081</v>
      </c>
      <c r="G4" s="34">
        <v>-0.011716</v>
      </c>
    </row>
    <row r="5" spans="1:7" ht="12.75" thickBot="1">
      <c r="A5" s="44" t="s">
        <v>12</v>
      </c>
      <c r="B5" s="45">
        <v>0.911251</v>
      </c>
      <c r="C5" s="46">
        <v>-0.756156</v>
      </c>
      <c r="D5" s="46">
        <v>-0.362548</v>
      </c>
      <c r="E5" s="46">
        <v>0.589516</v>
      </c>
      <c r="F5" s="47">
        <v>-0.004471</v>
      </c>
      <c r="G5" s="48">
        <v>9.522059</v>
      </c>
    </row>
    <row r="6" spans="1:7" ht="12.75" thickTop="1">
      <c r="A6" s="6" t="s">
        <v>13</v>
      </c>
      <c r="B6" s="39">
        <v>-109.6662</v>
      </c>
      <c r="C6" s="40">
        <v>81.09218</v>
      </c>
      <c r="D6" s="40">
        <v>-21.30107</v>
      </c>
      <c r="E6" s="40">
        <v>46.98194</v>
      </c>
      <c r="F6" s="41">
        <v>-73.62334</v>
      </c>
      <c r="G6" s="42">
        <v>0.001389507</v>
      </c>
    </row>
    <row r="7" spans="1:7" ht="12">
      <c r="A7" s="20" t="s">
        <v>14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15</v>
      </c>
      <c r="B8" s="29">
        <v>0.2539381</v>
      </c>
      <c r="C8" s="13">
        <v>2.170635</v>
      </c>
      <c r="D8" s="13">
        <v>0.8559641</v>
      </c>
      <c r="E8" s="13">
        <v>0.4302047</v>
      </c>
      <c r="F8" s="25">
        <v>-2.626381</v>
      </c>
      <c r="G8" s="35">
        <v>0.5189933</v>
      </c>
    </row>
    <row r="9" spans="1:7" ht="12">
      <c r="A9" s="20" t="s">
        <v>16</v>
      </c>
      <c r="B9" s="29">
        <v>0.1346766</v>
      </c>
      <c r="C9" s="13">
        <v>0.3114558</v>
      </c>
      <c r="D9" s="13">
        <v>0.2572541</v>
      </c>
      <c r="E9" s="13">
        <v>0.6088542</v>
      </c>
      <c r="F9" s="25">
        <v>-0.4783762</v>
      </c>
      <c r="G9" s="35">
        <v>0.2390904</v>
      </c>
    </row>
    <row r="10" spans="1:7" ht="12">
      <c r="A10" s="20" t="s">
        <v>17</v>
      </c>
      <c r="B10" s="29">
        <v>-0.1048396</v>
      </c>
      <c r="C10" s="13">
        <v>-0.8179331</v>
      </c>
      <c r="D10" s="13">
        <v>-0.4521193</v>
      </c>
      <c r="E10" s="13">
        <v>-0.4069926</v>
      </c>
      <c r="F10" s="25">
        <v>-0.3803043</v>
      </c>
      <c r="G10" s="35">
        <v>-0.4694561</v>
      </c>
    </row>
    <row r="11" spans="1:7" ht="12">
      <c r="A11" s="21" t="s">
        <v>18</v>
      </c>
      <c r="B11" s="31">
        <v>2.652064</v>
      </c>
      <c r="C11" s="15">
        <v>2.26368</v>
      </c>
      <c r="D11" s="15">
        <v>2.898118</v>
      </c>
      <c r="E11" s="15">
        <v>2.946205</v>
      </c>
      <c r="F11" s="27">
        <v>13.94915</v>
      </c>
      <c r="G11" s="37">
        <v>4.19323</v>
      </c>
    </row>
    <row r="12" spans="1:7" ht="12">
      <c r="A12" s="20" t="s">
        <v>19</v>
      </c>
      <c r="B12" s="29">
        <v>-0.139126</v>
      </c>
      <c r="C12" s="13">
        <v>-0.3339423</v>
      </c>
      <c r="D12" s="13">
        <v>-0.2478395</v>
      </c>
      <c r="E12" s="13">
        <v>-0.1228783</v>
      </c>
      <c r="F12" s="25">
        <v>-0.5076994</v>
      </c>
      <c r="G12" s="35">
        <v>-0.2573712</v>
      </c>
    </row>
    <row r="13" spans="1:7" ht="12">
      <c r="A13" s="20" t="s">
        <v>20</v>
      </c>
      <c r="B13" s="29">
        <v>0.01757437</v>
      </c>
      <c r="C13" s="13">
        <v>0.03312141</v>
      </c>
      <c r="D13" s="13">
        <v>0.02198299</v>
      </c>
      <c r="E13" s="13">
        <v>7.465075E-05</v>
      </c>
      <c r="F13" s="25">
        <v>-0.08745741</v>
      </c>
      <c r="G13" s="35">
        <v>0.004175556</v>
      </c>
    </row>
    <row r="14" spans="1:7" ht="12">
      <c r="A14" s="20" t="s">
        <v>21</v>
      </c>
      <c r="B14" s="29">
        <v>0.09342763</v>
      </c>
      <c r="C14" s="13">
        <v>-0.03553494</v>
      </c>
      <c r="D14" s="13">
        <v>-0.003824586</v>
      </c>
      <c r="E14" s="13">
        <v>-0.06189464</v>
      </c>
      <c r="F14" s="25">
        <v>0.07974608</v>
      </c>
      <c r="G14" s="35">
        <v>-0.0002066701</v>
      </c>
    </row>
    <row r="15" spans="1:7" ht="12">
      <c r="A15" s="21" t="s">
        <v>22</v>
      </c>
      <c r="B15" s="31">
        <v>-0.3143202</v>
      </c>
      <c r="C15" s="15">
        <v>-0.09907181</v>
      </c>
      <c r="D15" s="15">
        <v>-0.03344313</v>
      </c>
      <c r="E15" s="15">
        <v>-0.0955541</v>
      </c>
      <c r="F15" s="27">
        <v>-0.3506137</v>
      </c>
      <c r="G15" s="37">
        <v>-0.1471161</v>
      </c>
    </row>
    <row r="16" spans="1:7" ht="12">
      <c r="A16" s="20" t="s">
        <v>23</v>
      </c>
      <c r="B16" s="29">
        <v>-0.04263047</v>
      </c>
      <c r="C16" s="13">
        <v>-0.05872993</v>
      </c>
      <c r="D16" s="13">
        <v>-0.02721952</v>
      </c>
      <c r="E16" s="13">
        <v>-0.01232775</v>
      </c>
      <c r="F16" s="25">
        <v>-0.02004139</v>
      </c>
      <c r="G16" s="35">
        <v>-0.03249969</v>
      </c>
    </row>
    <row r="17" spans="1:7" ht="12">
      <c r="A17" s="20" t="s">
        <v>24</v>
      </c>
      <c r="B17" s="29">
        <v>-0.04276538</v>
      </c>
      <c r="C17" s="13">
        <v>-0.04695609</v>
      </c>
      <c r="D17" s="13">
        <v>-0.03990935</v>
      </c>
      <c r="E17" s="13">
        <v>-0.03596807</v>
      </c>
      <c r="F17" s="25">
        <v>-0.05230756</v>
      </c>
      <c r="G17" s="35">
        <v>-0.04272176</v>
      </c>
    </row>
    <row r="18" spans="1:7" ht="12">
      <c r="A18" s="20" t="s">
        <v>25</v>
      </c>
      <c r="B18" s="29">
        <v>0.05913409</v>
      </c>
      <c r="C18" s="13">
        <v>0.0269897</v>
      </c>
      <c r="D18" s="13">
        <v>0.038949</v>
      </c>
      <c r="E18" s="13">
        <v>0.01476446</v>
      </c>
      <c r="F18" s="25">
        <v>0.01168183</v>
      </c>
      <c r="G18" s="35">
        <v>0.02955056</v>
      </c>
    </row>
    <row r="19" spans="1:7" ht="12">
      <c r="A19" s="21" t="s">
        <v>26</v>
      </c>
      <c r="B19" s="31">
        <v>-0.1959257</v>
      </c>
      <c r="C19" s="15">
        <v>-0.1808958</v>
      </c>
      <c r="D19" s="15">
        <v>-0.1899072</v>
      </c>
      <c r="E19" s="15">
        <v>-0.1785636</v>
      </c>
      <c r="F19" s="27">
        <v>-0.1387567</v>
      </c>
      <c r="G19" s="37">
        <v>-0.1790689</v>
      </c>
    </row>
    <row r="20" spans="1:7" ht="12.75" thickBot="1">
      <c r="A20" s="44" t="s">
        <v>27</v>
      </c>
      <c r="B20" s="45">
        <v>-0.002934517</v>
      </c>
      <c r="C20" s="46">
        <v>0.00231481</v>
      </c>
      <c r="D20" s="46">
        <v>-0.002301669</v>
      </c>
      <c r="E20" s="46">
        <v>-0.006297395</v>
      </c>
      <c r="F20" s="47">
        <v>-0.009441667</v>
      </c>
      <c r="G20" s="48">
        <v>-0.003194241</v>
      </c>
    </row>
    <row r="21" spans="1:7" ht="12.75" thickTop="1">
      <c r="A21" s="6" t="s">
        <v>28</v>
      </c>
      <c r="B21" s="39">
        <v>4.502619</v>
      </c>
      <c r="C21" s="40">
        <v>41.08951</v>
      </c>
      <c r="D21" s="40">
        <v>-67.28858</v>
      </c>
      <c r="E21" s="40">
        <v>23.90283</v>
      </c>
      <c r="F21" s="41">
        <v>-0.6241747</v>
      </c>
      <c r="G21" s="43">
        <v>0.01539957</v>
      </c>
    </row>
    <row r="22" spans="1:7" ht="12">
      <c r="A22" s="20" t="s">
        <v>29</v>
      </c>
      <c r="B22" s="29">
        <v>18.22504</v>
      </c>
      <c r="C22" s="13">
        <v>-15.12314</v>
      </c>
      <c r="D22" s="13">
        <v>-7.250957</v>
      </c>
      <c r="E22" s="13">
        <v>11.79032</v>
      </c>
      <c r="F22" s="25">
        <v>-0.08941383</v>
      </c>
      <c r="G22" s="36">
        <v>0</v>
      </c>
    </row>
    <row r="23" spans="1:7" ht="12">
      <c r="A23" s="20" t="s">
        <v>30</v>
      </c>
      <c r="B23" s="29">
        <v>-1.796814</v>
      </c>
      <c r="C23" s="13">
        <v>-0.6759378</v>
      </c>
      <c r="D23" s="13">
        <v>-1.046693</v>
      </c>
      <c r="E23" s="13">
        <v>-0.3276657</v>
      </c>
      <c r="F23" s="25">
        <v>5.827521</v>
      </c>
      <c r="G23" s="35">
        <v>0.0224161</v>
      </c>
    </row>
    <row r="24" spans="1:7" ht="12">
      <c r="A24" s="20" t="s">
        <v>31</v>
      </c>
      <c r="B24" s="29">
        <v>-1.319827</v>
      </c>
      <c r="C24" s="13">
        <v>-3.892446</v>
      </c>
      <c r="D24" s="13">
        <v>-2.655674</v>
      </c>
      <c r="E24" s="13">
        <v>-4.143133</v>
      </c>
      <c r="F24" s="25">
        <v>-0.9365852</v>
      </c>
      <c r="G24" s="35">
        <v>-2.888689</v>
      </c>
    </row>
    <row r="25" spans="1:7" ht="12">
      <c r="A25" s="20" t="s">
        <v>32</v>
      </c>
      <c r="B25" s="29">
        <v>-0.7474277</v>
      </c>
      <c r="C25" s="13">
        <v>-0.1712915</v>
      </c>
      <c r="D25" s="13">
        <v>-0.6654602</v>
      </c>
      <c r="E25" s="13">
        <v>-0.09298895</v>
      </c>
      <c r="F25" s="25">
        <v>-0.3319754</v>
      </c>
      <c r="G25" s="35">
        <v>-0.37625</v>
      </c>
    </row>
    <row r="26" spans="1:7" ht="12">
      <c r="A26" s="21" t="s">
        <v>33</v>
      </c>
      <c r="B26" s="31">
        <v>1.013945</v>
      </c>
      <c r="C26" s="15">
        <v>0.4164429</v>
      </c>
      <c r="D26" s="15">
        <v>0.409344</v>
      </c>
      <c r="E26" s="15">
        <v>0.3103011</v>
      </c>
      <c r="F26" s="27">
        <v>1.886625</v>
      </c>
      <c r="G26" s="37">
        <v>0.671483</v>
      </c>
    </row>
    <row r="27" spans="1:7" ht="12">
      <c r="A27" s="20" t="s">
        <v>34</v>
      </c>
      <c r="B27" s="29">
        <v>-0.02011806</v>
      </c>
      <c r="C27" s="13">
        <v>0.02234565</v>
      </c>
      <c r="D27" s="13">
        <v>0.004425078</v>
      </c>
      <c r="E27" s="13">
        <v>-0.02611402</v>
      </c>
      <c r="F27" s="25">
        <v>-0.1502771</v>
      </c>
      <c r="G27" s="35">
        <v>-0.02276027</v>
      </c>
    </row>
    <row r="28" spans="1:7" ht="12">
      <c r="A28" s="20" t="s">
        <v>35</v>
      </c>
      <c r="B28" s="29">
        <v>-0.1867043</v>
      </c>
      <c r="C28" s="13">
        <v>-0.09666271</v>
      </c>
      <c r="D28" s="13">
        <v>-0.06215014</v>
      </c>
      <c r="E28" s="13">
        <v>-0.2094661</v>
      </c>
      <c r="F28" s="25">
        <v>-0.03773791</v>
      </c>
      <c r="G28" s="35">
        <v>-0.1206861</v>
      </c>
    </row>
    <row r="29" spans="1:7" ht="12">
      <c r="A29" s="20" t="s">
        <v>36</v>
      </c>
      <c r="B29" s="29">
        <v>-0.06380948</v>
      </c>
      <c r="C29" s="13">
        <v>0.01615723</v>
      </c>
      <c r="D29" s="13">
        <v>-0.07516337</v>
      </c>
      <c r="E29" s="13">
        <v>0.004245322</v>
      </c>
      <c r="F29" s="25">
        <v>-0.03309696</v>
      </c>
      <c r="G29" s="35">
        <v>-0.02683178</v>
      </c>
    </row>
    <row r="30" spans="1:7" ht="12">
      <c r="A30" s="21" t="s">
        <v>37</v>
      </c>
      <c r="B30" s="31">
        <v>0.0489251</v>
      </c>
      <c r="C30" s="15">
        <v>0.03333571</v>
      </c>
      <c r="D30" s="15">
        <v>0.06267219</v>
      </c>
      <c r="E30" s="15">
        <v>-0.02974166</v>
      </c>
      <c r="F30" s="27">
        <v>0.1430824</v>
      </c>
      <c r="G30" s="37">
        <v>0.04210554</v>
      </c>
    </row>
    <row r="31" spans="1:7" ht="12">
      <c r="A31" s="20" t="s">
        <v>38</v>
      </c>
      <c r="B31" s="29">
        <v>0.009353135</v>
      </c>
      <c r="C31" s="13">
        <v>-0.007021047</v>
      </c>
      <c r="D31" s="13">
        <v>-0.01301802</v>
      </c>
      <c r="E31" s="13">
        <v>-0.017293</v>
      </c>
      <c r="F31" s="25">
        <v>0.02402577</v>
      </c>
      <c r="G31" s="35">
        <v>-0.004426342</v>
      </c>
    </row>
    <row r="32" spans="1:7" ht="12">
      <c r="A32" s="20" t="s">
        <v>39</v>
      </c>
      <c r="B32" s="29">
        <v>0.0096996</v>
      </c>
      <c r="C32" s="13">
        <v>0.0437439</v>
      </c>
      <c r="D32" s="13">
        <v>0.02989888</v>
      </c>
      <c r="E32" s="13">
        <v>0.0107103</v>
      </c>
      <c r="F32" s="25">
        <v>-0.00243786</v>
      </c>
      <c r="G32" s="35">
        <v>0.02138491</v>
      </c>
    </row>
    <row r="33" spans="1:7" ht="12">
      <c r="A33" s="20" t="s">
        <v>40</v>
      </c>
      <c r="B33" s="29">
        <v>0.1120598</v>
      </c>
      <c r="C33" s="13">
        <v>0.0974798</v>
      </c>
      <c r="D33" s="13">
        <v>0.1225194</v>
      </c>
      <c r="E33" s="13">
        <v>0.09246091</v>
      </c>
      <c r="F33" s="25">
        <v>0.06965225</v>
      </c>
      <c r="G33" s="35">
        <v>0.1007033</v>
      </c>
    </row>
    <row r="34" spans="1:7" ht="12">
      <c r="A34" s="21" t="s">
        <v>41</v>
      </c>
      <c r="B34" s="31">
        <v>-0.007343799</v>
      </c>
      <c r="C34" s="15">
        <v>-0.00411438</v>
      </c>
      <c r="D34" s="15">
        <v>-0.0004265297</v>
      </c>
      <c r="E34" s="15">
        <v>-0.00676948</v>
      </c>
      <c r="F34" s="27">
        <v>-0.02741784</v>
      </c>
      <c r="G34" s="37">
        <v>-0.007427266</v>
      </c>
    </row>
    <row r="35" spans="1:7" ht="12.75" thickBot="1">
      <c r="A35" s="22" t="s">
        <v>42</v>
      </c>
      <c r="B35" s="32">
        <v>-0.002206115</v>
      </c>
      <c r="C35" s="16">
        <v>-0.003280023</v>
      </c>
      <c r="D35" s="16">
        <v>-0.003743134</v>
      </c>
      <c r="E35" s="16">
        <v>-0.001770451</v>
      </c>
      <c r="F35" s="28">
        <v>0.005825771</v>
      </c>
      <c r="G35" s="38">
        <v>-0.001659793</v>
      </c>
    </row>
    <row r="36" spans="1:7" ht="12">
      <c r="A36" s="4" t="s">
        <v>43</v>
      </c>
      <c r="B36" s="3">
        <v>20.52918</v>
      </c>
      <c r="C36" s="3">
        <v>20.53528</v>
      </c>
      <c r="D36" s="3">
        <v>20.54443</v>
      </c>
      <c r="E36" s="3">
        <v>20.54749</v>
      </c>
      <c r="F36" s="3">
        <v>20.56274</v>
      </c>
      <c r="G36" s="3"/>
    </row>
    <row r="37" spans="1:6" ht="12">
      <c r="A37" s="4" t="s">
        <v>44</v>
      </c>
      <c r="B37" s="2">
        <v>0.3245036</v>
      </c>
      <c r="C37" s="2">
        <v>0.3026327</v>
      </c>
      <c r="D37" s="2">
        <v>0.2985636</v>
      </c>
      <c r="E37" s="2">
        <v>0.3000895</v>
      </c>
      <c r="F37" s="2">
        <v>0.3000895</v>
      </c>
    </row>
    <row r="38" spans="1:7" ht="12">
      <c r="A38" s="4" t="s">
        <v>52</v>
      </c>
      <c r="B38" s="2">
        <v>0.000186418</v>
      </c>
      <c r="C38" s="2">
        <v>-0.0001377507</v>
      </c>
      <c r="D38" s="2">
        <v>3.612885E-05</v>
      </c>
      <c r="E38" s="2">
        <v>-7.991709E-05</v>
      </c>
      <c r="F38" s="2">
        <v>0.0001251597</v>
      </c>
      <c r="G38" s="2">
        <v>0.000257249</v>
      </c>
    </row>
    <row r="39" spans="1:7" ht="12.75" thickBot="1">
      <c r="A39" s="4" t="s">
        <v>53</v>
      </c>
      <c r="B39" s="2">
        <v>0</v>
      </c>
      <c r="C39" s="2">
        <v>-7.006049E-05</v>
      </c>
      <c r="D39" s="2">
        <v>0.0001144168</v>
      </c>
      <c r="E39" s="2">
        <v>-4.054059E-05</v>
      </c>
      <c r="F39" s="2">
        <v>0</v>
      </c>
      <c r="G39" s="2">
        <v>0.001071267</v>
      </c>
    </row>
    <row r="40" spans="2:7" ht="12.75" thickBot="1">
      <c r="B40" s="7" t="s">
        <v>45</v>
      </c>
      <c r="C40" s="18">
        <v>-0.00376</v>
      </c>
      <c r="D40" s="17" t="s">
        <v>46</v>
      </c>
      <c r="E40" s="18">
        <v>3.116249</v>
      </c>
      <c r="F40" s="17" t="s">
        <v>47</v>
      </c>
      <c r="G40" s="8">
        <v>55.107936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12.505</v>
      </c>
      <c r="D43" s="1">
        <v>12.505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97</v>
      </c>
      <c r="D1" t="s">
        <v>2</v>
      </c>
      <c r="E1" t="s">
        <v>3</v>
      </c>
    </row>
    <row r="3" spans="1:7" ht="12.7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</row>
    <row r="4" spans="1:7" ht="12.75">
      <c r="A4" t="s">
        <v>11</v>
      </c>
      <c r="B4">
        <v>0.002263</v>
      </c>
      <c r="C4">
        <v>0.003761</v>
      </c>
      <c r="D4">
        <v>0.00376</v>
      </c>
      <c r="E4">
        <v>0.003758</v>
      </c>
      <c r="F4">
        <v>0.002081</v>
      </c>
      <c r="G4">
        <v>0.011716</v>
      </c>
    </row>
    <row r="5" spans="1:7" ht="12.75">
      <c r="A5" t="s">
        <v>12</v>
      </c>
      <c r="B5">
        <v>0.911251</v>
      </c>
      <c r="C5">
        <v>-0.756156</v>
      </c>
      <c r="D5">
        <v>-0.362548</v>
      </c>
      <c r="E5">
        <v>0.589516</v>
      </c>
      <c r="F5">
        <v>-0.004471</v>
      </c>
      <c r="G5">
        <v>9.522059</v>
      </c>
    </row>
    <row r="6" spans="1:7" ht="12.75">
      <c r="A6" t="s">
        <v>13</v>
      </c>
      <c r="B6" s="49">
        <v>-109.6662</v>
      </c>
      <c r="C6" s="49">
        <v>81.09218</v>
      </c>
      <c r="D6" s="49">
        <v>-21.30107</v>
      </c>
      <c r="E6" s="49">
        <v>46.98194</v>
      </c>
      <c r="F6" s="49">
        <v>-73.62334</v>
      </c>
      <c r="G6" s="49">
        <v>0.001389507</v>
      </c>
    </row>
    <row r="7" spans="1:7" ht="12.75">
      <c r="A7" t="s">
        <v>14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15</v>
      </c>
      <c r="B8" s="49">
        <v>0.2539381</v>
      </c>
      <c r="C8" s="49">
        <v>2.170635</v>
      </c>
      <c r="D8" s="49">
        <v>0.8559641</v>
      </c>
      <c r="E8" s="49">
        <v>0.4302047</v>
      </c>
      <c r="F8" s="49">
        <v>-2.626381</v>
      </c>
      <c r="G8" s="49">
        <v>0.5189933</v>
      </c>
    </row>
    <row r="9" spans="1:7" ht="12.75">
      <c r="A9" t="s">
        <v>16</v>
      </c>
      <c r="B9" s="49">
        <v>0.1346766</v>
      </c>
      <c r="C9" s="49">
        <v>0.3114558</v>
      </c>
      <c r="D9" s="49">
        <v>0.2572541</v>
      </c>
      <c r="E9" s="49">
        <v>0.6088542</v>
      </c>
      <c r="F9" s="49">
        <v>-0.4783762</v>
      </c>
      <c r="G9" s="49">
        <v>0.2390904</v>
      </c>
    </row>
    <row r="10" spans="1:7" ht="12.75">
      <c r="A10" t="s">
        <v>17</v>
      </c>
      <c r="B10" s="49">
        <v>-0.1048396</v>
      </c>
      <c r="C10" s="49">
        <v>-0.8179331</v>
      </c>
      <c r="D10" s="49">
        <v>-0.4521193</v>
      </c>
      <c r="E10" s="49">
        <v>-0.4069926</v>
      </c>
      <c r="F10" s="49">
        <v>-0.3803043</v>
      </c>
      <c r="G10" s="49">
        <v>-0.4694561</v>
      </c>
    </row>
    <row r="11" spans="1:7" ht="12.75">
      <c r="A11" t="s">
        <v>18</v>
      </c>
      <c r="B11" s="49">
        <v>2.652064</v>
      </c>
      <c r="C11" s="49">
        <v>2.26368</v>
      </c>
      <c r="D11" s="49">
        <v>2.898118</v>
      </c>
      <c r="E11" s="49">
        <v>2.946205</v>
      </c>
      <c r="F11" s="49">
        <v>13.94915</v>
      </c>
      <c r="G11" s="49">
        <v>4.19323</v>
      </c>
    </row>
    <row r="12" spans="1:7" ht="12.75">
      <c r="A12" t="s">
        <v>19</v>
      </c>
      <c r="B12" s="49">
        <v>-0.139126</v>
      </c>
      <c r="C12" s="49">
        <v>-0.3339423</v>
      </c>
      <c r="D12" s="49">
        <v>-0.2478395</v>
      </c>
      <c r="E12" s="49">
        <v>-0.1228783</v>
      </c>
      <c r="F12" s="49">
        <v>-0.5076994</v>
      </c>
      <c r="G12" s="49">
        <v>-0.2573712</v>
      </c>
    </row>
    <row r="13" spans="1:7" ht="12.75">
      <c r="A13" t="s">
        <v>20</v>
      </c>
      <c r="B13" s="49">
        <v>0.01757437</v>
      </c>
      <c r="C13" s="49">
        <v>0.03312141</v>
      </c>
      <c r="D13" s="49">
        <v>0.02198299</v>
      </c>
      <c r="E13" s="49">
        <v>7.465075E-05</v>
      </c>
      <c r="F13" s="49">
        <v>-0.08745741</v>
      </c>
      <c r="G13" s="49">
        <v>0.004175556</v>
      </c>
    </row>
    <row r="14" spans="1:7" ht="12.75">
      <c r="A14" t="s">
        <v>21</v>
      </c>
      <c r="B14" s="49">
        <v>0.09342763</v>
      </c>
      <c r="C14" s="49">
        <v>-0.03553494</v>
      </c>
      <c r="D14" s="49">
        <v>-0.003824586</v>
      </c>
      <c r="E14" s="49">
        <v>-0.06189464</v>
      </c>
      <c r="F14" s="49">
        <v>0.07974608</v>
      </c>
      <c r="G14" s="49">
        <v>-0.0002066701</v>
      </c>
    </row>
    <row r="15" spans="1:7" ht="12.75">
      <c r="A15" t="s">
        <v>22</v>
      </c>
      <c r="B15" s="49">
        <v>-0.3143202</v>
      </c>
      <c r="C15" s="49">
        <v>-0.09907181</v>
      </c>
      <c r="D15" s="49">
        <v>-0.03344313</v>
      </c>
      <c r="E15" s="49">
        <v>-0.0955541</v>
      </c>
      <c r="F15" s="49">
        <v>-0.3506137</v>
      </c>
      <c r="G15" s="49">
        <v>-0.1471161</v>
      </c>
    </row>
    <row r="16" spans="1:7" ht="12.75">
      <c r="A16" t="s">
        <v>23</v>
      </c>
      <c r="B16" s="49">
        <v>-0.04263047</v>
      </c>
      <c r="C16" s="49">
        <v>-0.05872993</v>
      </c>
      <c r="D16" s="49">
        <v>-0.02721952</v>
      </c>
      <c r="E16" s="49">
        <v>-0.01232775</v>
      </c>
      <c r="F16" s="49">
        <v>-0.02004139</v>
      </c>
      <c r="G16" s="49">
        <v>-0.03249969</v>
      </c>
    </row>
    <row r="17" spans="1:7" ht="12.75">
      <c r="A17" t="s">
        <v>24</v>
      </c>
      <c r="B17" s="49">
        <v>-0.04276538</v>
      </c>
      <c r="C17" s="49">
        <v>-0.04695609</v>
      </c>
      <c r="D17" s="49">
        <v>-0.03990935</v>
      </c>
      <c r="E17" s="49">
        <v>-0.03596807</v>
      </c>
      <c r="F17" s="49">
        <v>-0.05230756</v>
      </c>
      <c r="G17" s="49">
        <v>-0.04272176</v>
      </c>
    </row>
    <row r="18" spans="1:7" ht="12.75">
      <c r="A18" t="s">
        <v>25</v>
      </c>
      <c r="B18" s="49">
        <v>0.05913409</v>
      </c>
      <c r="C18" s="49">
        <v>0.0269897</v>
      </c>
      <c r="D18" s="49">
        <v>0.038949</v>
      </c>
      <c r="E18" s="49">
        <v>0.01476446</v>
      </c>
      <c r="F18" s="49">
        <v>0.01168183</v>
      </c>
      <c r="G18" s="49">
        <v>0.02955056</v>
      </c>
    </row>
    <row r="19" spans="1:7" ht="12.75">
      <c r="A19" t="s">
        <v>26</v>
      </c>
      <c r="B19" s="49">
        <v>-0.1959257</v>
      </c>
      <c r="C19" s="49">
        <v>-0.1808958</v>
      </c>
      <c r="D19" s="49">
        <v>-0.1899072</v>
      </c>
      <c r="E19" s="49">
        <v>-0.1785636</v>
      </c>
      <c r="F19" s="49">
        <v>-0.1387567</v>
      </c>
      <c r="G19" s="49">
        <v>-0.1790689</v>
      </c>
    </row>
    <row r="20" spans="1:7" ht="12.75">
      <c r="A20" t="s">
        <v>27</v>
      </c>
      <c r="B20" s="49">
        <v>-0.002934517</v>
      </c>
      <c r="C20" s="49">
        <v>0.00231481</v>
      </c>
      <c r="D20" s="49">
        <v>-0.002301669</v>
      </c>
      <c r="E20" s="49">
        <v>-0.006297395</v>
      </c>
      <c r="F20" s="49">
        <v>-0.009441667</v>
      </c>
      <c r="G20" s="49">
        <v>-0.003194241</v>
      </c>
    </row>
    <row r="21" spans="1:7" ht="12.75">
      <c r="A21" t="s">
        <v>28</v>
      </c>
      <c r="B21" s="49">
        <v>4.502619</v>
      </c>
      <c r="C21" s="49">
        <v>41.08951</v>
      </c>
      <c r="D21" s="49">
        <v>-67.28858</v>
      </c>
      <c r="E21" s="49">
        <v>23.90283</v>
      </c>
      <c r="F21" s="49">
        <v>-0.6241747</v>
      </c>
      <c r="G21" s="49">
        <v>0.01539957</v>
      </c>
    </row>
    <row r="22" spans="1:7" ht="12.75">
      <c r="A22" t="s">
        <v>29</v>
      </c>
      <c r="B22" s="49">
        <v>18.22504</v>
      </c>
      <c r="C22" s="49">
        <v>-15.12314</v>
      </c>
      <c r="D22" s="49">
        <v>-7.250957</v>
      </c>
      <c r="E22" s="49">
        <v>11.79032</v>
      </c>
      <c r="F22" s="49">
        <v>-0.08941383</v>
      </c>
      <c r="G22" s="49">
        <v>0</v>
      </c>
    </row>
    <row r="23" spans="1:7" ht="12.75">
      <c r="A23" t="s">
        <v>30</v>
      </c>
      <c r="B23" s="49">
        <v>-1.796814</v>
      </c>
      <c r="C23" s="49">
        <v>-0.6759378</v>
      </c>
      <c r="D23" s="49">
        <v>-1.046693</v>
      </c>
      <c r="E23" s="49">
        <v>-0.3276657</v>
      </c>
      <c r="F23" s="49">
        <v>5.827521</v>
      </c>
      <c r="G23" s="49">
        <v>0.0224161</v>
      </c>
    </row>
    <row r="24" spans="1:7" ht="12.75">
      <c r="A24" t="s">
        <v>31</v>
      </c>
      <c r="B24" s="49">
        <v>-1.319827</v>
      </c>
      <c r="C24" s="49">
        <v>-3.892446</v>
      </c>
      <c r="D24" s="49">
        <v>-2.655674</v>
      </c>
      <c r="E24" s="49">
        <v>-4.143133</v>
      </c>
      <c r="F24" s="49">
        <v>-0.9365852</v>
      </c>
      <c r="G24" s="49">
        <v>-2.888689</v>
      </c>
    </row>
    <row r="25" spans="1:7" ht="12.75">
      <c r="A25" t="s">
        <v>32</v>
      </c>
      <c r="B25" s="49">
        <v>-0.7474277</v>
      </c>
      <c r="C25" s="49">
        <v>-0.1712915</v>
      </c>
      <c r="D25" s="49">
        <v>-0.6654602</v>
      </c>
      <c r="E25" s="49">
        <v>-0.09298895</v>
      </c>
      <c r="F25" s="49">
        <v>-0.3319754</v>
      </c>
      <c r="G25" s="49">
        <v>-0.37625</v>
      </c>
    </row>
    <row r="26" spans="1:7" ht="12.75">
      <c r="A26" t="s">
        <v>33</v>
      </c>
      <c r="B26" s="49">
        <v>1.013945</v>
      </c>
      <c r="C26" s="49">
        <v>0.4164429</v>
      </c>
      <c r="D26" s="49">
        <v>0.409344</v>
      </c>
      <c r="E26" s="49">
        <v>0.3103011</v>
      </c>
      <c r="F26" s="49">
        <v>1.886625</v>
      </c>
      <c r="G26" s="49">
        <v>0.671483</v>
      </c>
    </row>
    <row r="27" spans="1:7" ht="12.75">
      <c r="A27" t="s">
        <v>34</v>
      </c>
      <c r="B27" s="49">
        <v>-0.02011806</v>
      </c>
      <c r="C27" s="49">
        <v>0.02234565</v>
      </c>
      <c r="D27" s="49">
        <v>0.004425078</v>
      </c>
      <c r="E27" s="49">
        <v>-0.02611402</v>
      </c>
      <c r="F27" s="49">
        <v>-0.1502771</v>
      </c>
      <c r="G27" s="49">
        <v>-0.02276027</v>
      </c>
    </row>
    <row r="28" spans="1:7" ht="12.75">
      <c r="A28" t="s">
        <v>35</v>
      </c>
      <c r="B28" s="49">
        <v>-0.1867043</v>
      </c>
      <c r="C28" s="49">
        <v>-0.09666271</v>
      </c>
      <c r="D28" s="49">
        <v>-0.06215014</v>
      </c>
      <c r="E28" s="49">
        <v>-0.2094661</v>
      </c>
      <c r="F28" s="49">
        <v>-0.03773791</v>
      </c>
      <c r="G28" s="49">
        <v>-0.1206861</v>
      </c>
    </row>
    <row r="29" spans="1:7" ht="12.75">
      <c r="A29" t="s">
        <v>36</v>
      </c>
      <c r="B29" s="49">
        <v>-0.06380948</v>
      </c>
      <c r="C29" s="49">
        <v>0.01615723</v>
      </c>
      <c r="D29" s="49">
        <v>-0.07516337</v>
      </c>
      <c r="E29" s="49">
        <v>0.004245322</v>
      </c>
      <c r="F29" s="49">
        <v>-0.03309696</v>
      </c>
      <c r="G29" s="49">
        <v>-0.02683178</v>
      </c>
    </row>
    <row r="30" spans="1:7" ht="12.75">
      <c r="A30" t="s">
        <v>37</v>
      </c>
      <c r="B30" s="49">
        <v>0.0489251</v>
      </c>
      <c r="C30" s="49">
        <v>0.03333571</v>
      </c>
      <c r="D30" s="49">
        <v>0.06267219</v>
      </c>
      <c r="E30" s="49">
        <v>-0.02974166</v>
      </c>
      <c r="F30" s="49">
        <v>0.1430824</v>
      </c>
      <c r="G30" s="49">
        <v>0.04210554</v>
      </c>
    </row>
    <row r="31" spans="1:7" ht="12.75">
      <c r="A31" t="s">
        <v>38</v>
      </c>
      <c r="B31" s="49">
        <v>0.009353135</v>
      </c>
      <c r="C31" s="49">
        <v>-0.007021047</v>
      </c>
      <c r="D31" s="49">
        <v>-0.01301802</v>
      </c>
      <c r="E31" s="49">
        <v>-0.017293</v>
      </c>
      <c r="F31" s="49">
        <v>0.02402577</v>
      </c>
      <c r="G31" s="49">
        <v>-0.004426342</v>
      </c>
    </row>
    <row r="32" spans="1:7" ht="12.75">
      <c r="A32" t="s">
        <v>39</v>
      </c>
      <c r="B32" s="49">
        <v>0.0096996</v>
      </c>
      <c r="C32" s="49">
        <v>0.0437439</v>
      </c>
      <c r="D32" s="49">
        <v>0.02989888</v>
      </c>
      <c r="E32" s="49">
        <v>0.0107103</v>
      </c>
      <c r="F32" s="49">
        <v>-0.00243786</v>
      </c>
      <c r="G32" s="49">
        <v>0.02138491</v>
      </c>
    </row>
    <row r="33" spans="1:7" ht="12.75">
      <c r="A33" t="s">
        <v>40</v>
      </c>
      <c r="B33" s="49">
        <v>0.1120598</v>
      </c>
      <c r="C33" s="49">
        <v>0.0974798</v>
      </c>
      <c r="D33" s="49">
        <v>0.1225194</v>
      </c>
      <c r="E33" s="49">
        <v>0.09246091</v>
      </c>
      <c r="F33" s="49">
        <v>0.06965225</v>
      </c>
      <c r="G33" s="49">
        <v>0.1007033</v>
      </c>
    </row>
    <row r="34" spans="1:7" ht="12.75">
      <c r="A34" t="s">
        <v>41</v>
      </c>
      <c r="B34" s="49">
        <v>-0.007343799</v>
      </c>
      <c r="C34" s="49">
        <v>-0.00411438</v>
      </c>
      <c r="D34" s="49">
        <v>-0.0004265297</v>
      </c>
      <c r="E34" s="49">
        <v>-0.00676948</v>
      </c>
      <c r="F34" s="49">
        <v>-0.02741784</v>
      </c>
      <c r="G34" s="49">
        <v>-0.007427266</v>
      </c>
    </row>
    <row r="35" spans="1:7" ht="12.75">
      <c r="A35" t="s">
        <v>42</v>
      </c>
      <c r="B35" s="49">
        <v>-0.002206115</v>
      </c>
      <c r="C35" s="49">
        <v>-0.003280023</v>
      </c>
      <c r="D35" s="49">
        <v>-0.003743134</v>
      </c>
      <c r="E35" s="49">
        <v>-0.001770451</v>
      </c>
      <c r="F35" s="49">
        <v>0.005825771</v>
      </c>
      <c r="G35" s="49">
        <v>-0.001659793</v>
      </c>
    </row>
    <row r="36" spans="1:6" ht="12.75">
      <c r="A36" t="s">
        <v>43</v>
      </c>
      <c r="B36" s="49">
        <v>20.52918</v>
      </c>
      <c r="C36" s="49">
        <v>20.53528</v>
      </c>
      <c r="D36" s="49">
        <v>20.54443</v>
      </c>
      <c r="E36" s="49">
        <v>20.54749</v>
      </c>
      <c r="F36" s="49">
        <v>20.56274</v>
      </c>
    </row>
    <row r="37" spans="1:6" ht="12.75">
      <c r="A37" t="s">
        <v>44</v>
      </c>
      <c r="B37" s="49">
        <v>0.3245036</v>
      </c>
      <c r="C37" s="49">
        <v>0.3026327</v>
      </c>
      <c r="D37" s="49">
        <v>0.2985636</v>
      </c>
      <c r="E37" s="49">
        <v>0.3000895</v>
      </c>
      <c r="F37" s="49">
        <v>0.3000895</v>
      </c>
    </row>
    <row r="38" spans="1:7" ht="12.75">
      <c r="A38" t="s">
        <v>54</v>
      </c>
      <c r="B38" s="49">
        <v>0.000186418</v>
      </c>
      <c r="C38" s="49">
        <v>-0.0001377507</v>
      </c>
      <c r="D38" s="49">
        <v>3.612885E-05</v>
      </c>
      <c r="E38" s="49">
        <v>-7.991709E-05</v>
      </c>
      <c r="F38" s="49">
        <v>0.0001251597</v>
      </c>
      <c r="G38" s="49">
        <v>0.000257249</v>
      </c>
    </row>
    <row r="39" spans="1:7" ht="12.75">
      <c r="A39" t="s">
        <v>55</v>
      </c>
      <c r="B39" s="49">
        <v>0</v>
      </c>
      <c r="C39" s="49">
        <v>-7.006049E-05</v>
      </c>
      <c r="D39" s="49">
        <v>0.0001144168</v>
      </c>
      <c r="E39" s="49">
        <v>-4.054059E-05</v>
      </c>
      <c r="F39" s="49">
        <v>0</v>
      </c>
      <c r="G39" s="49">
        <v>0.001071267</v>
      </c>
    </row>
    <row r="40" spans="2:7" ht="12.75">
      <c r="B40" t="s">
        <v>45</v>
      </c>
      <c r="C40">
        <v>-0.00376</v>
      </c>
      <c r="D40" t="s">
        <v>46</v>
      </c>
      <c r="E40">
        <v>3.116249</v>
      </c>
      <c r="F40" t="s">
        <v>47</v>
      </c>
      <c r="G40">
        <v>55.107936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12.505</v>
      </c>
      <c r="D44">
        <v>12.505</v>
      </c>
      <c r="E44">
        <v>12.506</v>
      </c>
      <c r="F44">
        <v>12.506</v>
      </c>
      <c r="J44">
        <v>12.506</v>
      </c>
    </row>
    <row r="50" spans="1:7" ht="12.75">
      <c r="A50" t="s">
        <v>57</v>
      </c>
      <c r="B50">
        <f>-0.017/(B7*B7+B22*B22)*(B21*B22+B6*B7)</f>
        <v>0.00018641797053889326</v>
      </c>
      <c r="C50">
        <f>-0.017/(C7*C7+C22*C22)*(C21*C22+C6*C7)</f>
        <v>-0.00013775075254104628</v>
      </c>
      <c r="D50">
        <f>-0.017/(D7*D7+D22*D22)*(D21*D22+D6*D7)</f>
        <v>3.612885588272729E-05</v>
      </c>
      <c r="E50">
        <f>-0.017/(E7*E7+E22*E22)*(E21*E22+E6*E7)</f>
        <v>-7.991709664841171E-05</v>
      </c>
      <c r="F50">
        <f>-0.017/(F7*F7+F22*F22)*(F21*F22+F6*F7)</f>
        <v>0.0001251596685023191</v>
      </c>
      <c r="G50">
        <f>(B50*B$4+C50*C$4+D50*D$4+E50*E$4+F50*F$4)/SUM(B$4:F$4)</f>
        <v>-1.5579204359616942E-08</v>
      </c>
    </row>
    <row r="51" spans="1:7" ht="12.75">
      <c r="A51" t="s">
        <v>58</v>
      </c>
      <c r="B51">
        <f>-0.017/(B7*B7+B22*B22)*(B21*B7-B6*B22)</f>
        <v>-7.994199796979017E-06</v>
      </c>
      <c r="C51">
        <f>-0.017/(C7*C7+C22*C22)*(C21*C7-C6*C22)</f>
        <v>-7.006048939157836E-05</v>
      </c>
      <c r="D51">
        <f>-0.017/(D7*D7+D22*D22)*(D21*D7-D6*D22)</f>
        <v>0.00011441678287804647</v>
      </c>
      <c r="E51">
        <f>-0.017/(E7*E7+E22*E22)*(E21*E7-E6*E22)</f>
        <v>-4.0540586185704436E-05</v>
      </c>
      <c r="F51">
        <f>-0.017/(F7*F7+F22*F22)*(F21*F7-F6*F22)</f>
        <v>1.0622160905322324E-06</v>
      </c>
      <c r="G51">
        <f>(B51*B$4+C51*C$4+D51*D$4+E51*E$4+F51*F$4)/SUM(B$4:F$4)</f>
        <v>-9.744110108907696E-08</v>
      </c>
    </row>
    <row r="58" ht="12.75">
      <c r="A58" t="s">
        <v>60</v>
      </c>
    </row>
    <row r="60" spans="2:6" ht="12.75">
      <c r="B60" t="s">
        <v>5</v>
      </c>
      <c r="C60" t="s">
        <v>6</v>
      </c>
      <c r="D60" t="s">
        <v>7</v>
      </c>
      <c r="E60" t="s">
        <v>8</v>
      </c>
      <c r="F60" t="s">
        <v>9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10000.003879357075</v>
      </c>
      <c r="C62">
        <f>C7+(2/0.017)*(C8*C50-C23*C51)</f>
        <v>9999.959251395552</v>
      </c>
      <c r="D62">
        <f>D7+(2/0.017)*(D8*D50-D23*D51)</f>
        <v>10000.017727558745</v>
      </c>
      <c r="E62">
        <f>E7+(2/0.017)*(E8*E50-E23*E51)</f>
        <v>9999.994392415278</v>
      </c>
      <c r="F62">
        <f>F7+(2/0.017)*(F8*F50-F23*F51)</f>
        <v>9999.96059916919</v>
      </c>
    </row>
    <row r="63" spans="1:6" ht="12.75">
      <c r="A63" t="s">
        <v>66</v>
      </c>
      <c r="B63">
        <f>B8+(3/0.017)*(B9*B50-B24*B51)</f>
        <v>0.2565066607733466</v>
      </c>
      <c r="C63">
        <f>C8+(3/0.017)*(C9*C50-C24*C51)</f>
        <v>2.1149391277899587</v>
      </c>
      <c r="D63">
        <f>D8+(3/0.017)*(D9*D50-D24*D51)</f>
        <v>0.9112255067806495</v>
      </c>
      <c r="E63">
        <f>E8+(3/0.017)*(E9*E50-E24*E51)</f>
        <v>0.3919771293391422</v>
      </c>
      <c r="F63">
        <f>F8+(3/0.017)*(F9*F50-F24*F51)</f>
        <v>-2.6367713324838475</v>
      </c>
    </row>
    <row r="64" spans="1:6" ht="12.75">
      <c r="A64" t="s">
        <v>67</v>
      </c>
      <c r="B64">
        <f>B9+(4/0.017)*(B10*B50-B25*B51)</f>
        <v>0.12867211251018687</v>
      </c>
      <c r="C64">
        <f>C9+(4/0.017)*(C10*C50-C25*C51)</f>
        <v>0.33514289029049726</v>
      </c>
      <c r="D64">
        <f>D9+(4/0.017)*(D10*D50-D25*D51)</f>
        <v>0.2713259263966781</v>
      </c>
      <c r="E64">
        <f>E9+(4/0.017)*(E10*E50-E25*E51)</f>
        <v>0.6156202800959047</v>
      </c>
      <c r="F64">
        <f>F9+(4/0.017)*(F10*F50-F25*F51)</f>
        <v>-0.48949293658975657</v>
      </c>
    </row>
    <row r="65" spans="1:6" ht="12.75">
      <c r="A65" t="s">
        <v>68</v>
      </c>
      <c r="B65">
        <f>B10+(5/0.017)*(B11*B50-B26*B51)</f>
        <v>0.04295394927423746</v>
      </c>
      <c r="C65">
        <f>C10+(5/0.017)*(C11*C50-C26*C51)</f>
        <v>-0.9010646970983728</v>
      </c>
      <c r="D65">
        <f>D10+(5/0.017)*(D11*D50-D26*D51)</f>
        <v>-0.4350987517697921</v>
      </c>
      <c r="E65">
        <f>E10+(5/0.017)*(E11*E50-E26*E51)</f>
        <v>-0.47254329448322496</v>
      </c>
      <c r="F65">
        <f>F10+(5/0.017)*(F11*F50-F26*F51)</f>
        <v>0.13259775484038955</v>
      </c>
    </row>
    <row r="66" spans="1:6" ht="12.75">
      <c r="A66" t="s">
        <v>69</v>
      </c>
      <c r="B66">
        <f>B11+(6/0.017)*(B12*B50-B27*B51)</f>
        <v>2.6428535008139904</v>
      </c>
      <c r="C66">
        <f>C11+(6/0.017)*(C12*C50-C27*C51)</f>
        <v>2.28046812363708</v>
      </c>
      <c r="D66">
        <f>D11+(6/0.017)*(D12*D50-D27*D51)</f>
        <v>2.8947790138471916</v>
      </c>
      <c r="E66">
        <f>E11+(6/0.017)*(E12*E50-E27*E51)</f>
        <v>2.949297258575986</v>
      </c>
      <c r="F66">
        <f>F11+(6/0.017)*(F12*F50-F27*F51)</f>
        <v>13.926779225229705</v>
      </c>
    </row>
    <row r="67" spans="1:6" ht="12.75">
      <c r="A67" t="s">
        <v>70</v>
      </c>
      <c r="B67">
        <f>B12+(7/0.017)*(B13*B50-B28*B51)</f>
        <v>-0.13839156538928168</v>
      </c>
      <c r="C67">
        <f>C12+(7/0.017)*(C13*C50-C28*C51)</f>
        <v>-0.3386095442028622</v>
      </c>
      <c r="D67">
        <f>D12+(7/0.017)*(D13*D50-D28*D51)</f>
        <v>-0.2445844014433758</v>
      </c>
      <c r="E67">
        <f>E12+(7/0.017)*(E13*E50-E28*E51)</f>
        <v>-0.1263774123799207</v>
      </c>
      <c r="F67">
        <f>F12+(7/0.017)*(F13*F50-F28*F51)</f>
        <v>-0.5121901283764191</v>
      </c>
    </row>
    <row r="68" spans="1:6" ht="12.75">
      <c r="A68" t="s">
        <v>71</v>
      </c>
      <c r="B68">
        <f>B13+(8/0.017)*(B14*B50-B29*B51)</f>
        <v>0.025530362209316367</v>
      </c>
      <c r="C68">
        <f>C13+(8/0.017)*(C14*C50-C29*C51)</f>
        <v>0.035957620902359155</v>
      </c>
      <c r="D68">
        <f>D13+(8/0.017)*(D14*D50-D29*D51)</f>
        <v>0.02596500085612573</v>
      </c>
      <c r="E68">
        <f>E13+(8/0.017)*(E14*E50-E29*E51)</f>
        <v>0.002483379112035631</v>
      </c>
      <c r="F68">
        <f>F13+(8/0.017)*(F14*F50-F29*F51)</f>
        <v>-0.08274392808912041</v>
      </c>
    </row>
    <row r="69" spans="1:6" ht="12.75">
      <c r="A69" t="s">
        <v>72</v>
      </c>
      <c r="B69">
        <f>B14+(9/0.017)*(B15*B50-B30*B51)</f>
        <v>0.06261384465705724</v>
      </c>
      <c r="C69">
        <f>C14+(9/0.017)*(C15*C50-C30*C51)</f>
        <v>-0.027073493361219204</v>
      </c>
      <c r="D69">
        <f>D14+(9/0.017)*(D15*D50-D30*D51)</f>
        <v>-0.00826053373046064</v>
      </c>
      <c r="E69">
        <f>E14+(9/0.017)*(E15*E50-E30*E51)</f>
        <v>-0.058490171927715016</v>
      </c>
      <c r="F69">
        <f>F14+(9/0.017)*(F15*F50-F30*F51)</f>
        <v>0.056433602939569893</v>
      </c>
    </row>
    <row r="70" spans="1:6" ht="12.75">
      <c r="A70" t="s">
        <v>73</v>
      </c>
      <c r="B70">
        <f>B15+(10/0.017)*(B16*B50-B31*B51)</f>
        <v>-0.3189509734532947</v>
      </c>
      <c r="C70">
        <f>C15+(10/0.017)*(C16*C50-C31*C51)</f>
        <v>-0.09460228407922253</v>
      </c>
      <c r="D70">
        <f>D15+(10/0.017)*(D16*D50-D31*D51)</f>
        <v>-0.033145441851432325</v>
      </c>
      <c r="E70">
        <f>E15+(10/0.017)*(E16*E50-E31*E51)</f>
        <v>-0.09538696492276584</v>
      </c>
      <c r="F70">
        <f>F15+(10/0.017)*(F16*F50-F31*F51)</f>
        <v>-0.3521042260518865</v>
      </c>
    </row>
    <row r="71" spans="1:6" ht="12.75">
      <c r="A71" t="s">
        <v>74</v>
      </c>
      <c r="B71">
        <f>B16+(11/0.017)*(B17*B50-B32*B51)</f>
        <v>-0.04773880193495951</v>
      </c>
      <c r="C71">
        <f>C16+(11/0.017)*(C17*C50-C32*C51)</f>
        <v>-0.052561546850965</v>
      </c>
      <c r="D71">
        <f>D16+(11/0.017)*(D17*D50-D32*D51)</f>
        <v>-0.03036604593962241</v>
      </c>
      <c r="E71">
        <f>E16+(11/0.017)*(E17*E50-E32*E51)</f>
        <v>-0.010186848750977208</v>
      </c>
      <c r="F71">
        <f>F16+(11/0.017)*(F17*F50-F32*F51)</f>
        <v>-0.0242758770995361</v>
      </c>
    </row>
    <row r="72" spans="1:6" ht="12.75">
      <c r="A72" t="s">
        <v>75</v>
      </c>
      <c r="B72">
        <f>B17+(12/0.017)*(B18*B50-B33*B51)</f>
        <v>-0.03435162554503028</v>
      </c>
      <c r="C72">
        <f>C17+(12/0.017)*(C18*C50-C33*C51)</f>
        <v>-0.04475964458263334</v>
      </c>
      <c r="D72">
        <f>D17+(12/0.017)*(D18*D50-D33*D51)</f>
        <v>-0.0488112978449686</v>
      </c>
      <c r="E72">
        <f>E17+(12/0.017)*(E18*E50-E33*E51)</f>
        <v>-0.03415502055490678</v>
      </c>
      <c r="F72">
        <f>F17+(12/0.017)*(F18*F50-F33*F51)</f>
        <v>-0.051327718896746824</v>
      </c>
    </row>
    <row r="73" spans="1:6" ht="12.75">
      <c r="A73" t="s">
        <v>76</v>
      </c>
      <c r="B73">
        <f>B18+(13/0.017)*(B19*B50-B34*B51)</f>
        <v>0.031159023578262963</v>
      </c>
      <c r="C73">
        <f>C18+(13/0.017)*(C19*C50-C34*C51)</f>
        <v>0.04582461778630775</v>
      </c>
      <c r="D73">
        <f>D18+(13/0.017)*(D19*D50-D34*D51)</f>
        <v>0.03373957293237575</v>
      </c>
      <c r="E73">
        <f>E18+(13/0.017)*(E19*E50-E34*E51)</f>
        <v>0.025467165605429824</v>
      </c>
      <c r="F73">
        <f>F18+(13/0.017)*(F19*F50-F34*F51)</f>
        <v>-0.0015763491616224284</v>
      </c>
    </row>
    <row r="74" spans="1:6" ht="12.75">
      <c r="A74" t="s">
        <v>77</v>
      </c>
      <c r="B74">
        <f>B19+(14/0.017)*(B20*B50-B35*B51)</f>
        <v>-0.19639073291695988</v>
      </c>
      <c r="C74">
        <f>C19+(14/0.017)*(C20*C50-C35*C51)</f>
        <v>-0.18134764327677602</v>
      </c>
      <c r="D74">
        <f>D19+(14/0.017)*(D20*D50-D35*D51)</f>
        <v>-0.1896229829672947</v>
      </c>
      <c r="E74">
        <f>E19+(14/0.017)*(E20*E50-E35*E51)</f>
        <v>-0.17820825166770987</v>
      </c>
      <c r="F74">
        <f>F19+(14/0.017)*(F20*F50-F35*F51)</f>
        <v>-0.1397349739972561</v>
      </c>
    </row>
    <row r="75" spans="1:6" ht="12.75">
      <c r="A75" t="s">
        <v>78</v>
      </c>
      <c r="B75" s="49">
        <f>B20</f>
        <v>-0.002934517</v>
      </c>
      <c r="C75" s="49">
        <f>C20</f>
        <v>0.00231481</v>
      </c>
      <c r="D75" s="49">
        <f>D20</f>
        <v>-0.002301669</v>
      </c>
      <c r="E75" s="49">
        <f>E20</f>
        <v>-0.006297395</v>
      </c>
      <c r="F75" s="49">
        <f>F20</f>
        <v>-0.009441667</v>
      </c>
    </row>
    <row r="78" ht="12.75">
      <c r="A78" t="s">
        <v>60</v>
      </c>
    </row>
    <row r="80" spans="2:6" ht="12.75">
      <c r="B80" t="s">
        <v>5</v>
      </c>
      <c r="C80" t="s">
        <v>6</v>
      </c>
      <c r="D80" t="s">
        <v>7</v>
      </c>
      <c r="E80" t="s">
        <v>8</v>
      </c>
      <c r="F80" t="s">
        <v>9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18.18539429985608</v>
      </c>
      <c r="C82">
        <f>C22+(2/0.017)*(C8*C51+C23*C50)</f>
        <v>-15.130077036443476</v>
      </c>
      <c r="D82">
        <f>D22+(2/0.017)*(D8*D51+D23*D50)</f>
        <v>-7.243883960231689</v>
      </c>
      <c r="E82">
        <f>E22+(2/0.017)*(E8*E51+E23*E50)</f>
        <v>11.79134886361146</v>
      </c>
      <c r="F82">
        <f>F22+(2/0.017)*(F8*F51+F23*F50)</f>
        <v>-0.003933734424442947</v>
      </c>
    </row>
    <row r="83" spans="1:6" ht="12.75">
      <c r="A83" t="s">
        <v>81</v>
      </c>
      <c r="B83">
        <f>B23+(3/0.017)*(B9*B51+B24*B50)</f>
        <v>-1.8404227239619082</v>
      </c>
      <c r="C83">
        <f>C23+(3/0.017)*(C9*C51+C24*C50)</f>
        <v>-0.5851672200081989</v>
      </c>
      <c r="D83">
        <f>D23+(3/0.017)*(D9*D51+D24*D50)</f>
        <v>-1.058430460596468</v>
      </c>
      <c r="E83">
        <f>E23+(3/0.017)*(E9*E51+E24*E50)</f>
        <v>-0.2735909021967184</v>
      </c>
      <c r="F83">
        <f>F23+(3/0.017)*(F9*F51+F24*F50)</f>
        <v>5.806744970814151</v>
      </c>
    </row>
    <row r="84" spans="1:6" ht="12.75">
      <c r="A84" t="s">
        <v>82</v>
      </c>
      <c r="B84">
        <f>B24+(4/0.017)*(B10*B51+B25*B50)</f>
        <v>-1.352414257941063</v>
      </c>
      <c r="C84">
        <f>C24+(4/0.017)*(C10*C51+C25*C50)</f>
        <v>-3.8734106291048342</v>
      </c>
      <c r="D84">
        <f>D24+(4/0.017)*(D10*D51+D25*D50)</f>
        <v>-2.673502788575192</v>
      </c>
      <c r="E84">
        <f>E24+(4/0.017)*(E10*E51+E25*E50)</f>
        <v>-4.137502146945499</v>
      </c>
      <c r="F84">
        <f>F24+(4/0.017)*(F10*F51+F25*F50)</f>
        <v>-0.9464567050262784</v>
      </c>
    </row>
    <row r="85" spans="1:6" ht="12.75">
      <c r="A85" t="s">
        <v>83</v>
      </c>
      <c r="B85">
        <f>B25+(5/0.017)*(B11*B51+B26*B50)</f>
        <v>-0.6980699236330346</v>
      </c>
      <c r="C85">
        <f>C25+(5/0.017)*(C11*C51+C26*C50)</f>
        <v>-0.23480910337979524</v>
      </c>
      <c r="D85">
        <f>D25+(5/0.017)*(D11*D51+D26*D50)</f>
        <v>-0.5635830034284066</v>
      </c>
      <c r="E85">
        <f>E25+(5/0.017)*(E11*E51+E26*E50)</f>
        <v>-0.13541225609472407</v>
      </c>
      <c r="F85">
        <f>F25+(5/0.017)*(F11*F51+F26*F50)</f>
        <v>-0.25816764377428364</v>
      </c>
    </row>
    <row r="86" spans="1:6" ht="12.75">
      <c r="A86" t="s">
        <v>84</v>
      </c>
      <c r="B86">
        <f>B26+(6/0.017)*(B12*B51+B27*B50)</f>
        <v>1.0130138822792618</v>
      </c>
      <c r="C86">
        <f>C26+(6/0.017)*(C12*C51+C27*C50)</f>
        <v>0.42361396971636367</v>
      </c>
      <c r="D86">
        <f>D26+(6/0.017)*(D12*D51+D27*D50)</f>
        <v>0.3993920734394923</v>
      </c>
      <c r="E86">
        <f>E26+(6/0.017)*(E12*E51+E27*E50)</f>
        <v>0.3127958699900193</v>
      </c>
      <c r="F86">
        <f>F26+(6/0.017)*(F12*F51+F27*F50)</f>
        <v>1.8797963228854153</v>
      </c>
    </row>
    <row r="87" spans="1:6" ht="12.75">
      <c r="A87" t="s">
        <v>85</v>
      </c>
      <c r="B87">
        <f>B27+(7/0.017)*(B13*B51+B28*B50)</f>
        <v>-0.0345073957678703</v>
      </c>
      <c r="C87">
        <f>C27+(7/0.017)*(C13*C51+C28*C50)</f>
        <v>0.026872944821089685</v>
      </c>
      <c r="D87">
        <f>D27+(7/0.017)*(D13*D51+D28*D50)</f>
        <v>0.004536176046989564</v>
      </c>
      <c r="E87">
        <f>E27+(7/0.017)*(E13*E51+E28*E50)</f>
        <v>-0.019222356869899315</v>
      </c>
      <c r="F87">
        <f>F27+(7/0.017)*(F13*F51+F28*F50)</f>
        <v>-0.1522602259303506</v>
      </c>
    </row>
    <row r="88" spans="1:6" ht="12.75">
      <c r="A88" t="s">
        <v>86</v>
      </c>
      <c r="B88">
        <f>B28+(8/0.017)*(B14*B51+B29*B50)</f>
        <v>-0.1926535296016566</v>
      </c>
      <c r="C88">
        <f>C28+(8/0.017)*(C14*C51+C29*C50)</f>
        <v>-0.09653851014333101</v>
      </c>
      <c r="D88">
        <f>D28+(8/0.017)*(D14*D51+D29*D50)</f>
        <v>-0.0636339815945179</v>
      </c>
      <c r="E88">
        <f>E28+(8/0.017)*(E14*E51+E29*E50)</f>
        <v>-0.2084449370923409</v>
      </c>
      <c r="F88">
        <f>F28+(8/0.017)*(F14*F51+F29*F50)</f>
        <v>-0.03964741445774195</v>
      </c>
    </row>
    <row r="89" spans="1:6" ht="12.75">
      <c r="A89" t="s">
        <v>87</v>
      </c>
      <c r="B89">
        <f>B29+(9/0.017)*(B15*B51+B30*B50)</f>
        <v>-0.05765069723735593</v>
      </c>
      <c r="C89">
        <f>C29+(9/0.017)*(C15*C51+C30*C50)</f>
        <v>0.017400818422980854</v>
      </c>
      <c r="D89">
        <f>D29+(9/0.017)*(D15*D51+D30*D50)</f>
        <v>-0.07599040690661567</v>
      </c>
      <c r="E89">
        <f>E29+(9/0.017)*(E15*E51+E30*E50)</f>
        <v>0.007554508887550859</v>
      </c>
      <c r="F89">
        <f>F29+(9/0.017)*(F15*F51+F30*F50)</f>
        <v>-0.023813344461803727</v>
      </c>
    </row>
    <row r="90" spans="1:6" ht="12.75">
      <c r="A90" t="s">
        <v>88</v>
      </c>
      <c r="B90">
        <f>B30+(10/0.017)*(B16*B51+B31*B50)</f>
        <v>0.050151211140879656</v>
      </c>
      <c r="C90">
        <f>C30+(10/0.017)*(C16*C51+C31*C50)</f>
        <v>0.03632500537977011</v>
      </c>
      <c r="D90">
        <f>D30+(10/0.017)*(D16*D51+D31*D50)</f>
        <v>0.06056354524803347</v>
      </c>
      <c r="E90">
        <f>E30+(10/0.017)*(E16*E51+E31*E50)</f>
        <v>-0.02863473025665188</v>
      </c>
      <c r="F90">
        <f>F30+(10/0.017)*(F16*F51+F31*F50)</f>
        <v>0.14483873477751666</v>
      </c>
    </row>
    <row r="91" spans="1:6" ht="12.75">
      <c r="A91" t="s">
        <v>89</v>
      </c>
      <c r="B91">
        <f>B31+(11/0.017)*(B17*B51+B32*B50)</f>
        <v>0.010744346890040033</v>
      </c>
      <c r="C91">
        <f>C31+(11/0.017)*(C17*C51+C32*C50)</f>
        <v>-0.008791392499201061</v>
      </c>
      <c r="D91">
        <f>D31+(11/0.017)*(D17*D51+D32*D50)</f>
        <v>-0.015273723422292298</v>
      </c>
      <c r="E91">
        <f>E31+(11/0.017)*(E17*E51+E32*E50)</f>
        <v>-0.016903321401359726</v>
      </c>
      <c r="F91">
        <f>F31+(11/0.017)*(F17*F51+F32*F50)</f>
        <v>0.023792386441483588</v>
      </c>
    </row>
    <row r="92" spans="1:6" ht="12.75">
      <c r="A92" t="s">
        <v>90</v>
      </c>
      <c r="B92">
        <f>B32+(12/0.017)*(B18*B51+B33*B50)</f>
        <v>0.024111762892744755</v>
      </c>
      <c r="C92">
        <f>C32+(12/0.017)*(C18*C51+C33*C50)</f>
        <v>0.032930610071941716</v>
      </c>
      <c r="D92">
        <f>D32+(12/0.017)*(D18*D51+D33*D50)</f>
        <v>0.03616916589770959</v>
      </c>
      <c r="E92">
        <f>E32+(12/0.017)*(E18*E51+E33*E50)</f>
        <v>0.005071875992622013</v>
      </c>
      <c r="F92">
        <f>F32+(12/0.017)*(F18*F51+F33*F50)</f>
        <v>0.003724536104635425</v>
      </c>
    </row>
    <row r="93" spans="1:6" ht="12.75">
      <c r="A93" t="s">
        <v>91</v>
      </c>
      <c r="B93">
        <f>B33+(13/0.017)*(B19*B51+B34*B50)</f>
        <v>0.11221064059482273</v>
      </c>
      <c r="C93">
        <f>C33+(13/0.017)*(C19*C51+C34*C50)</f>
        <v>0.1076048172844454</v>
      </c>
      <c r="D93">
        <f>D33+(13/0.017)*(D19*D51+D34*D50)</f>
        <v>0.1058916499004292</v>
      </c>
      <c r="E93">
        <f>E33+(13/0.017)*(E19*E51+E34*E50)</f>
        <v>0.09841037544923757</v>
      </c>
      <c r="F93">
        <f>F33+(13/0.017)*(F19*F51+F34*F50)</f>
        <v>0.06691536966216681</v>
      </c>
    </row>
    <row r="94" spans="1:6" ht="12.75">
      <c r="A94" t="s">
        <v>92</v>
      </c>
      <c r="B94">
        <f>B34+(14/0.017)*(B20*B51+B35*B50)</f>
        <v>-0.007663164007186876</v>
      </c>
      <c r="C94">
        <f>C34+(14/0.017)*(C20*C51+C35*C50)</f>
        <v>-0.0038758455992854183</v>
      </c>
      <c r="D94">
        <f>D34+(14/0.017)*(D20*D51+D35*D50)</f>
        <v>-0.0007547759326424786</v>
      </c>
      <c r="E94">
        <f>E34+(14/0.017)*(E20*E51+E35*E50)</f>
        <v>-0.00644271226835901</v>
      </c>
      <c r="F94">
        <f>F34+(14/0.017)*(F20*F51+F35*F50)</f>
        <v>-0.026825621489923405</v>
      </c>
    </row>
    <row r="95" spans="1:6" ht="12.75">
      <c r="A95" t="s">
        <v>93</v>
      </c>
      <c r="B95" s="49">
        <f>B35</f>
        <v>-0.002206115</v>
      </c>
      <c r="C95" s="49">
        <f>C35</f>
        <v>-0.003280023</v>
      </c>
      <c r="D95" s="49">
        <f>D35</f>
        <v>-0.003743134</v>
      </c>
      <c r="E95" s="49">
        <f>E35</f>
        <v>-0.001770451</v>
      </c>
      <c r="F95" s="49">
        <f>F35</f>
        <v>0.005825771</v>
      </c>
    </row>
    <row r="98" ht="12.75">
      <c r="A98" t="s">
        <v>61</v>
      </c>
    </row>
    <row r="100" spans="2:11" ht="12.75">
      <c r="B100" t="s">
        <v>5</v>
      </c>
      <c r="C100" t="s">
        <v>6</v>
      </c>
      <c r="D100" t="s">
        <v>7</v>
      </c>
      <c r="E100" t="s">
        <v>8</v>
      </c>
      <c r="F100" t="s">
        <v>9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66</v>
      </c>
      <c r="B103">
        <f>B63*10000/B62</f>
        <v>0.25650656126529225</v>
      </c>
      <c r="C103">
        <f>C63*10000/C62</f>
        <v>2.1149477459068713</v>
      </c>
      <c r="D103">
        <f>D63*10000/D62</f>
        <v>0.911223891403143</v>
      </c>
      <c r="E103">
        <f>E63*10000/E62</f>
        <v>0.39197734914376164</v>
      </c>
      <c r="F103">
        <f>F63*10000/F62</f>
        <v>-2.636781721622897</v>
      </c>
      <c r="G103">
        <f>AVERAGE(C103:E103)</f>
        <v>1.139382995484592</v>
      </c>
      <c r="H103">
        <f>STDEV(C103:E103)</f>
        <v>0.883854727662835</v>
      </c>
      <c r="I103">
        <f>(B103*B4+C103*C4+D103*D4+E103*E4+F103*F4)/SUM(B4:F4)</f>
        <v>0.5086668864853053</v>
      </c>
      <c r="K103">
        <f>(LN(H103)+LN(H123))/2-LN(K114*K115^3)</f>
        <v>-4.404482981653307</v>
      </c>
    </row>
    <row r="104" spans="1:11" ht="12.75">
      <c r="A104" t="s">
        <v>67</v>
      </c>
      <c r="B104">
        <f>B64*10000/B62</f>
        <v>0.12867206259369923</v>
      </c>
      <c r="C104">
        <f>C64*10000/C62</f>
        <v>0.33514425595656916</v>
      </c>
      <c r="D104">
        <f>D64*10000/D62</f>
        <v>0.2713254454029009</v>
      </c>
      <c r="E104">
        <f>E64*10000/E62</f>
        <v>0.6156206253103861</v>
      </c>
      <c r="F104">
        <f>F64*10000/F62</f>
        <v>-0.48949486524019337</v>
      </c>
      <c r="G104">
        <f>AVERAGE(C104:E104)</f>
        <v>0.4073634422232854</v>
      </c>
      <c r="H104">
        <f>STDEV(C104:E104)</f>
        <v>0.18315703883730988</v>
      </c>
      <c r="I104">
        <f>(B104*B4+C104*C4+D104*D4+E104*E4+F104*F4)/SUM(B4:F4)</f>
        <v>0.2475010941796514</v>
      </c>
      <c r="K104">
        <f>(LN(H104)+LN(H124))/2-LN(K114*K115^4)</f>
        <v>-4.260004247613619</v>
      </c>
    </row>
    <row r="105" spans="1:11" ht="12.75">
      <c r="A105" t="s">
        <v>68</v>
      </c>
      <c r="B105">
        <f>B65*10000/B62</f>
        <v>0.04295393261087322</v>
      </c>
      <c r="C105">
        <f>C65*10000/C62</f>
        <v>-0.9010683688262269</v>
      </c>
      <c r="D105">
        <f>D65*10000/D62</f>
        <v>-0.4350979804472913</v>
      </c>
      <c r="E105">
        <f>E65*10000/E62</f>
        <v>-0.47254355946602944</v>
      </c>
      <c r="F105">
        <f>F65*10000/F62</f>
        <v>0.13259827728861848</v>
      </c>
      <c r="G105">
        <f>AVERAGE(C105:E105)</f>
        <v>-0.6029033029131825</v>
      </c>
      <c r="H105">
        <f>STDEV(C105:E105)</f>
        <v>0.25889640349995147</v>
      </c>
      <c r="I105">
        <f>(B105*B4+C105*C4+D105*D4+E105*E4+F105*F4)/SUM(B4:F4)</f>
        <v>-0.4114167236493998</v>
      </c>
      <c r="K105">
        <f>(LN(H105)+LN(H125))/2-LN(K114*K115^5)</f>
        <v>-4.119440384973208</v>
      </c>
    </row>
    <row r="106" spans="1:11" ht="12.75">
      <c r="A106" t="s">
        <v>69</v>
      </c>
      <c r="B106">
        <f>B66*10000/B62</f>
        <v>2.6428524755571456</v>
      </c>
      <c r="C106">
        <f>C66*10000/C62</f>
        <v>2.280477416264299</v>
      </c>
      <c r="D106">
        <f>D66*10000/D62</f>
        <v>2.894773882119787</v>
      </c>
      <c r="E106">
        <f>E66*10000/E62</f>
        <v>2.949298912420338</v>
      </c>
      <c r="F106">
        <f>F66*10000/F62</f>
        <v>13.926834098113106</v>
      </c>
      <c r="G106">
        <f>AVERAGE(C106:E106)</f>
        <v>2.7081834036014745</v>
      </c>
      <c r="H106">
        <f>STDEV(C106:E106)</f>
        <v>0.37140618389489843</v>
      </c>
      <c r="I106">
        <f>(B106*B4+C106*C4+D106*D4+E106*E4+F106*F4)/SUM(B4:F4)</f>
        <v>4.192997989027412</v>
      </c>
      <c r="K106">
        <f>(LN(H106)+LN(H126))/2-LN(K114*K115^6)</f>
        <v>-4.021246492602469</v>
      </c>
    </row>
    <row r="107" spans="1:11" ht="12.75">
      <c r="A107" t="s">
        <v>70</v>
      </c>
      <c r="B107">
        <f>B67*10000/B62</f>
        <v>-0.13839151170227268</v>
      </c>
      <c r="C107">
        <f>C67*10000/C62</f>
        <v>-0.33861092399512255</v>
      </c>
      <c r="D107">
        <f>D67*10000/D62</f>
        <v>-0.24458396785570996</v>
      </c>
      <c r="E107">
        <f>E67*10000/E62</f>
        <v>-0.12637748324716513</v>
      </c>
      <c r="F107">
        <f>F67*10000/F62</f>
        <v>-0.5121921464560296</v>
      </c>
      <c r="G107">
        <f>AVERAGE(C107:E107)</f>
        <v>-0.23652412503266587</v>
      </c>
      <c r="H107">
        <f>STDEV(C107:E107)</f>
        <v>0.10634603491751966</v>
      </c>
      <c r="I107">
        <f>(B107*B4+C107*C4+D107*D4+E107*E4+F107*F4)/SUM(B4:F4)</f>
        <v>-0.259049467713193</v>
      </c>
      <c r="K107">
        <f>(LN(H107)+LN(H127))/2-LN(K114*K115^7)</f>
        <v>-4.518842724991066</v>
      </c>
    </row>
    <row r="108" spans="1:9" ht="12.75">
      <c r="A108" t="s">
        <v>71</v>
      </c>
      <c r="B108">
        <f>B68*10000/B62</f>
        <v>0.025530352305181084</v>
      </c>
      <c r="C108">
        <f>C68*10000/C62</f>
        <v>0.03595776742524332</v>
      </c>
      <c r="D108">
        <f>D68*10000/D62</f>
        <v>0.025964954826599534</v>
      </c>
      <c r="E108">
        <f>E68*10000/E62</f>
        <v>0.002483380504612289</v>
      </c>
      <c r="F108">
        <f>F68*10000/F62</f>
        <v>-0.08274425410835608</v>
      </c>
      <c r="G108">
        <f>AVERAGE(C108:E108)</f>
        <v>0.02146870091881838</v>
      </c>
      <c r="H108">
        <f>STDEV(C108:E108)</f>
        <v>0.017184174967988908</v>
      </c>
      <c r="I108">
        <f>(B108*B4+C108*C4+D108*D4+E108*E4+F108*F4)/SUM(B4:F4)</f>
        <v>0.008179116164489736</v>
      </c>
    </row>
    <row r="109" spans="1:9" ht="12.75">
      <c r="A109" t="s">
        <v>72</v>
      </c>
      <c r="B109">
        <f>B69*10000/B62</f>
        <v>0.06261382036692055</v>
      </c>
      <c r="C109">
        <f>C69*10000/C62</f>
        <v>-0.027073603682375946</v>
      </c>
      <c r="D109">
        <f>D69*10000/D62</f>
        <v>-0.008260519086576905</v>
      </c>
      <c r="E109">
        <f>E69*10000/E62</f>
        <v>-0.05849020472659286</v>
      </c>
      <c r="F109">
        <f>F69*10000/F62</f>
        <v>0.05643382529353013</v>
      </c>
      <c r="G109">
        <f>AVERAGE(C109:E109)</f>
        <v>-0.03127477583184857</v>
      </c>
      <c r="H109">
        <f>STDEV(C109:E109)</f>
        <v>0.025377011554669607</v>
      </c>
      <c r="I109">
        <f>(B109*B4+C109*C4+D109*D4+E109*E4+F109*F4)/SUM(B4:F4)</f>
        <v>-0.005988331220079605</v>
      </c>
    </row>
    <row r="110" spans="1:11" ht="12.75">
      <c r="A110" t="s">
        <v>73</v>
      </c>
      <c r="B110">
        <f>B70*10000/B62</f>
        <v>-0.3189508497208712</v>
      </c>
      <c r="C110">
        <f>C70*10000/C62</f>
        <v>-0.09460266957189874</v>
      </c>
      <c r="D110">
        <f>D70*10000/D62</f>
        <v>-0.03314538309275974</v>
      </c>
      <c r="E110">
        <f>E70*10000/E62</f>
        <v>-0.09538701841184456</v>
      </c>
      <c r="F110">
        <f>F70*10000/F62</f>
        <v>-0.3521056133772565</v>
      </c>
      <c r="G110">
        <f>AVERAGE(C110:E110)</f>
        <v>-0.07437835702550101</v>
      </c>
      <c r="H110">
        <f>STDEV(C110:E110)</f>
        <v>0.035710956375869754</v>
      </c>
      <c r="I110">
        <f>(B110*B4+C110*C4+D110*D4+E110*E4+F110*F4)/SUM(B4:F4)</f>
        <v>-0.14679698202885502</v>
      </c>
      <c r="K110">
        <f>EXP(AVERAGE(K103:K107))</f>
        <v>0.01405463047440861</v>
      </c>
    </row>
    <row r="111" spans="1:9" ht="12.75">
      <c r="A111" t="s">
        <v>74</v>
      </c>
      <c r="B111">
        <f>B71*10000/B62</f>
        <v>-0.04773878341538079</v>
      </c>
      <c r="C111">
        <f>C71*10000/C62</f>
        <v>-0.05256176103280594</v>
      </c>
      <c r="D111">
        <f>D71*10000/D62</f>
        <v>-0.030365992108131516</v>
      </c>
      <c r="E111">
        <f>E71*10000/E62</f>
        <v>-0.010186854463342153</v>
      </c>
      <c r="F111">
        <f>F71*10000/F62</f>
        <v>-0.024275972748885603</v>
      </c>
      <c r="G111">
        <f>AVERAGE(C111:E111)</f>
        <v>-0.031038202534759866</v>
      </c>
      <c r="H111">
        <f>STDEV(C111:E111)</f>
        <v>0.02119544943698877</v>
      </c>
      <c r="I111">
        <f>(B111*B4+C111*C4+D111*D4+E111*E4+F111*F4)/SUM(B4:F4)</f>
        <v>-0.03256060160043751</v>
      </c>
    </row>
    <row r="112" spans="1:9" ht="12.75">
      <c r="A112" t="s">
        <v>75</v>
      </c>
      <c r="B112">
        <f>B72*10000/B62</f>
        <v>-0.03435161221881329</v>
      </c>
      <c r="C112">
        <f>C72*10000/C62</f>
        <v>-0.044759826972681785</v>
      </c>
      <c r="D112">
        <f>D72*10000/D62</f>
        <v>-0.048811211314607</v>
      </c>
      <c r="E112">
        <f>E72*10000/E62</f>
        <v>-0.034155039707634664</v>
      </c>
      <c r="F112">
        <f>F72*10000/F62</f>
        <v>-0.05132792113302046</v>
      </c>
      <c r="G112">
        <f>AVERAGE(C112:E112)</f>
        <v>-0.042575359331641145</v>
      </c>
      <c r="H112">
        <f>STDEV(C112:E112)</f>
        <v>0.007568339692384368</v>
      </c>
      <c r="I112">
        <f>(B112*B4+C112*C4+D112*D4+E112*E4+F112*F4)/SUM(B4:F4)</f>
        <v>-0.042551213296899426</v>
      </c>
    </row>
    <row r="113" spans="1:9" ht="12.75">
      <c r="A113" t="s">
        <v>76</v>
      </c>
      <c r="B113">
        <f>B73*10000/B62</f>
        <v>0.031159011490569797</v>
      </c>
      <c r="C113">
        <f>C73*10000/C62</f>
        <v>0.045824804515991066</v>
      </c>
      <c r="D113">
        <f>D73*10000/D62</f>
        <v>0.033739513120455665</v>
      </c>
      <c r="E113">
        <f>E73*10000/E62</f>
        <v>0.02546717988636671</v>
      </c>
      <c r="F113">
        <f>F73*10000/F62</f>
        <v>-0.0015763553725935617</v>
      </c>
      <c r="G113">
        <f>AVERAGE(C113:E113)</f>
        <v>0.03501049917427115</v>
      </c>
      <c r="H113">
        <f>STDEV(C113:E113)</f>
        <v>0.010238152875490658</v>
      </c>
      <c r="I113">
        <f>(B113*B4+C113*C4+D113*D4+E113*E4+F113*F4)/SUM(B4:F4)</f>
        <v>0.029581115573405502</v>
      </c>
    </row>
    <row r="114" spans="1:11" ht="12.75">
      <c r="A114" t="s">
        <v>77</v>
      </c>
      <c r="B114">
        <f>B74*10000/B62</f>
        <v>-0.19639065673001152</v>
      </c>
      <c r="C114">
        <f>C74*10000/C62</f>
        <v>-0.18134838224612554</v>
      </c>
      <c r="D114">
        <f>D74*10000/D62</f>
        <v>-0.18962264681263363</v>
      </c>
      <c r="E114">
        <f>E74*10000/E62</f>
        <v>-0.17820835159955287</v>
      </c>
      <c r="F114">
        <f>F74*10000/F62</f>
        <v>-0.13973552456683225</v>
      </c>
      <c r="G114">
        <f>AVERAGE(C114:E114)</f>
        <v>-0.1830597935527707</v>
      </c>
      <c r="H114">
        <f>STDEV(C114:E114)</f>
        <v>0.005896459132243309</v>
      </c>
      <c r="I114">
        <f>(B114*B4+C114*C4+D114*D4+E114*E4+F114*F4)/SUM(B4:F4)</f>
        <v>-0.17922044970606762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-0.0029345158615965133</v>
      </c>
      <c r="C115">
        <f>C75*10000/C62</f>
        <v>0.0023148194325661427</v>
      </c>
      <c r="D115">
        <f>D75*10000/D62</f>
        <v>-0.0023016649197099928</v>
      </c>
      <c r="E115">
        <f>E75*10000/E62</f>
        <v>-0.0062973985313195795</v>
      </c>
      <c r="F115">
        <f>F75*10000/F62</f>
        <v>-0.00944170420109898</v>
      </c>
      <c r="G115">
        <f>AVERAGE(C115:E115)</f>
        <v>-0.0020947480061544767</v>
      </c>
      <c r="H115">
        <f>STDEV(C115:E115)</f>
        <v>0.004309835904208592</v>
      </c>
      <c r="I115">
        <f>(B115*B4+C115*C4+D115*D4+E115*E4+F115*F4)/SUM(B4:F4)</f>
        <v>-0.00319419085516272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5</v>
      </c>
      <c r="C120" t="s">
        <v>6</v>
      </c>
      <c r="D120" t="s">
        <v>7</v>
      </c>
      <c r="E120" t="s">
        <v>8</v>
      </c>
      <c r="F120" t="s">
        <v>9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18.18538724509501</v>
      </c>
      <c r="C122">
        <f>C82*10000/C62</f>
        <v>-15.130138689647145</v>
      </c>
      <c r="D122">
        <f>D82*10000/D62</f>
        <v>-7.243871118616609</v>
      </c>
      <c r="E122">
        <f>E82*10000/E62</f>
        <v>11.791355475713942</v>
      </c>
      <c r="F122">
        <f>F82*10000/F62</f>
        <v>-0.003933749923744467</v>
      </c>
      <c r="G122">
        <f>AVERAGE(C122:E122)</f>
        <v>-3.5275514441832705</v>
      </c>
      <c r="H122">
        <f>STDEV(C122:E122)</f>
        <v>13.840158451615647</v>
      </c>
      <c r="I122">
        <f>(B122*B4+C122*C4+D122*D4+E122*E4+F122*F4)/SUM(B4:F4)</f>
        <v>0.0842253128099809</v>
      </c>
    </row>
    <row r="123" spans="1:9" ht="12.75">
      <c r="A123" t="s">
        <v>81</v>
      </c>
      <c r="B123">
        <f>B83*10000/B62</f>
        <v>-1.8404220099964936</v>
      </c>
      <c r="C123">
        <f>C83*10000/C62</f>
        <v>-0.5851696044926737</v>
      </c>
      <c r="D123">
        <f>D83*10000/D62</f>
        <v>-1.0584285842609775</v>
      </c>
      <c r="E123">
        <f>E83*10000/E62</f>
        <v>-0.27359105561522074</v>
      </c>
      <c r="F123">
        <f>F83*10000/F62</f>
        <v>5.806767849961912</v>
      </c>
      <c r="G123">
        <f>AVERAGE(C123:E123)</f>
        <v>-0.6390630814562906</v>
      </c>
      <c r="H123">
        <f>STDEV(C123:E123)</f>
        <v>0.39518459830453356</v>
      </c>
      <c r="I123">
        <f>(B123*B4+C123*C4+D123*D4+E123*E4+F123*F4)/SUM(B4:F4)</f>
        <v>0.04546753765784121</v>
      </c>
    </row>
    <row r="124" spans="1:9" ht="12.75">
      <c r="A124" t="s">
        <v>82</v>
      </c>
      <c r="B124">
        <f>B84*10000/B62</f>
        <v>-1.3524137332914845</v>
      </c>
      <c r="C124">
        <f>C84*10000/C62</f>
        <v>-3.87342641277691</v>
      </c>
      <c r="D124">
        <f>D84*10000/D62</f>
        <v>-2.67349804911582</v>
      </c>
      <c r="E124">
        <f>E84*10000/E62</f>
        <v>-4.137504467086183</v>
      </c>
      <c r="F124">
        <f>F84*10000/F62</f>
        <v>-0.9464604341590218</v>
      </c>
      <c r="G124">
        <f>AVERAGE(C124:E124)</f>
        <v>-3.5614763096596374</v>
      </c>
      <c r="H124">
        <f>STDEV(C124:E124)</f>
        <v>0.7802649217354061</v>
      </c>
      <c r="I124">
        <f>(B124*B4+C124*C4+D124*D4+E124*E4+F124*F4)/SUM(B4:F4)</f>
        <v>-2.8931157672894368</v>
      </c>
    </row>
    <row r="125" spans="1:9" ht="12.75">
      <c r="A125" t="s">
        <v>83</v>
      </c>
      <c r="B125">
        <f>B85*10000/B62</f>
        <v>-0.6980696528268899</v>
      </c>
      <c r="C125">
        <f>C85*10000/C62</f>
        <v>-0.2348100601980216</v>
      </c>
      <c r="D125">
        <f>D85*10000/D62</f>
        <v>-0.5635820043350976</v>
      </c>
      <c r="E125">
        <f>E85*10000/E62</f>
        <v>-0.13541233202833652</v>
      </c>
      <c r="F125">
        <f>F85*10000/F62</f>
        <v>-0.2581686609802568</v>
      </c>
      <c r="G125">
        <f>AVERAGE(C125:E125)</f>
        <v>-0.31126813218715194</v>
      </c>
      <c r="H125">
        <f>STDEV(C125:E125)</f>
        <v>0.2240908178619576</v>
      </c>
      <c r="I125">
        <f>(B125*B4+C125*C4+D125*D4+E125*E4+F125*F4)/SUM(B4:F4)</f>
        <v>-0.36024125483673947</v>
      </c>
    </row>
    <row r="126" spans="1:9" ht="12.75">
      <c r="A126" t="s">
        <v>84</v>
      </c>
      <c r="B126">
        <f>B86*10000/B62</f>
        <v>1.0130134892951572</v>
      </c>
      <c r="C126">
        <f>C86*10000/C62</f>
        <v>0.4236156958912067</v>
      </c>
      <c r="D126">
        <f>D86*10000/D62</f>
        <v>0.39939136541610304</v>
      </c>
      <c r="E126">
        <f>E86*10000/E62</f>
        <v>0.31279604539305184</v>
      </c>
      <c r="F126">
        <f>F86*10000/F62</f>
        <v>1.8798037294682857</v>
      </c>
      <c r="G126">
        <f>AVERAGE(C126:E126)</f>
        <v>0.3786010355667872</v>
      </c>
      <c r="H126">
        <f>STDEV(C126:E126)</f>
        <v>0.058261712089208384</v>
      </c>
      <c r="I126">
        <f>(B126*B4+C126*C4+D126*D4+E126*E4+F126*F4)/SUM(B4:F4)</f>
        <v>0.6704691027393528</v>
      </c>
    </row>
    <row r="127" spans="1:9" ht="12.75">
      <c r="A127" t="s">
        <v>85</v>
      </c>
      <c r="B127">
        <f>B87*10000/B62</f>
        <v>-0.0345073823812245</v>
      </c>
      <c r="C127">
        <f>C87*10000/C62</f>
        <v>0.026873054325035787</v>
      </c>
      <c r="D127">
        <f>D87*10000/D62</f>
        <v>0.004536168005471085</v>
      </c>
      <c r="E127">
        <f>E87*10000/E62</f>
        <v>-0.01922236764900483</v>
      </c>
      <c r="F127">
        <f>F87*10000/F62</f>
        <v>-0.15226082585065445</v>
      </c>
      <c r="G127">
        <f>AVERAGE(C127:E127)</f>
        <v>0.004062284893834014</v>
      </c>
      <c r="H127">
        <f>STDEV(C127:E127)</f>
        <v>0.02305136450720082</v>
      </c>
      <c r="I127">
        <f>(B127*B4+C127*C4+D127*D4+E127*E4+F127*F4)/SUM(B4:F4)</f>
        <v>-0.022342513827808504</v>
      </c>
    </row>
    <row r="128" spans="1:9" ht="12.75">
      <c r="A128" t="s">
        <v>86</v>
      </c>
      <c r="B128">
        <f>B88*10000/B62</f>
        <v>-0.19265345486450228</v>
      </c>
      <c r="C128">
        <f>C88*10000/C62</f>
        <v>-0.09653890352589037</v>
      </c>
      <c r="D128">
        <f>D88*10000/D62</f>
        <v>-0.06363386878720319</v>
      </c>
      <c r="E128">
        <f>E88*10000/E62</f>
        <v>-0.2084450539796709</v>
      </c>
      <c r="F128">
        <f>F88*10000/F62</f>
        <v>-0.039647570672464355</v>
      </c>
      <c r="G128">
        <f>AVERAGE(C128:E128)</f>
        <v>-0.12287260876425482</v>
      </c>
      <c r="H128">
        <f>STDEV(C128:E128)</f>
        <v>0.07591223789941638</v>
      </c>
      <c r="I128">
        <f>(B128*B4+C128*C4+D128*D4+E128*E4+F128*F4)/SUM(B4:F4)</f>
        <v>-0.12188209937810458</v>
      </c>
    </row>
    <row r="129" spans="1:9" ht="12.75">
      <c r="A129" t="s">
        <v>87</v>
      </c>
      <c r="B129">
        <f>B89*10000/B62</f>
        <v>-0.05765067487260059</v>
      </c>
      <c r="C129">
        <f>C89*10000/C62</f>
        <v>0.017400889329176484</v>
      </c>
      <c r="D129">
        <f>D89*10000/D62</f>
        <v>-0.07599027219441423</v>
      </c>
      <c r="E129">
        <f>E89*10000/E62</f>
        <v>0.007554513123808096</v>
      </c>
      <c r="F129">
        <f>F89*10000/F62</f>
        <v>-0.023813438288729033</v>
      </c>
      <c r="G129">
        <f>AVERAGE(C129:E129)</f>
        <v>-0.01701162324714322</v>
      </c>
      <c r="H129">
        <f>STDEV(C129:E129)</f>
        <v>0.05131372676807333</v>
      </c>
      <c r="I129">
        <f>(B129*B4+C129*C4+D129*D4+E129*E4+F129*F4)/SUM(B4:F4)</f>
        <v>-0.02380516294439187</v>
      </c>
    </row>
    <row r="130" spans="1:9" ht="12.75">
      <c r="A130" t="s">
        <v>88</v>
      </c>
      <c r="B130">
        <f>B90*10000/B62</f>
        <v>0.05015119168544163</v>
      </c>
      <c r="C130">
        <f>C90*10000/C62</f>
        <v>0.036325153399700855</v>
      </c>
      <c r="D130">
        <f>D90*10000/D62</f>
        <v>0.060563437883843184</v>
      </c>
      <c r="E130">
        <f>E90*10000/E62</f>
        <v>-0.028634746313828476</v>
      </c>
      <c r="F130">
        <f>F90*10000/F62</f>
        <v>0.14483930545641355</v>
      </c>
      <c r="G130">
        <f>AVERAGE(C130:E130)</f>
        <v>0.022751281656571854</v>
      </c>
      <c r="H130">
        <f>STDEV(C130:E130)</f>
        <v>0.046122299504845025</v>
      </c>
      <c r="I130">
        <f>(B130*B4+C130*C4+D130*D4+E130*E4+F130*F4)/SUM(B4:F4)</f>
        <v>0.04298987346675471</v>
      </c>
    </row>
    <row r="131" spans="1:9" ht="12.75">
      <c r="A131" t="s">
        <v>89</v>
      </c>
      <c r="B131">
        <f>B91*10000/B62</f>
        <v>0.010744342721925837</v>
      </c>
      <c r="C131">
        <f>C91*10000/C62</f>
        <v>-0.008791428323044588</v>
      </c>
      <c r="D131">
        <f>D91*10000/D62</f>
        <v>-0.015273696345757376</v>
      </c>
      <c r="E131">
        <f>E91*10000/E62</f>
        <v>-0.016903330880045725</v>
      </c>
      <c r="F131">
        <f>F91*10000/F62</f>
        <v>0.023792480185832226</v>
      </c>
      <c r="G131">
        <f>AVERAGE(C131:E131)</f>
        <v>-0.013656151849615897</v>
      </c>
      <c r="H131">
        <f>STDEV(C131:E131)</f>
        <v>0.004291046308456551</v>
      </c>
      <c r="I131">
        <f>(B131*B4+C131*C4+D131*D4+E131*E4+F131*F4)/SUM(B4:F4)</f>
        <v>-0.0051328028409265355</v>
      </c>
    </row>
    <row r="132" spans="1:9" ht="12.75">
      <c r="A132" t="s">
        <v>90</v>
      </c>
      <c r="B132">
        <f>B92*10000/B62</f>
        <v>0.024111753538934588</v>
      </c>
      <c r="C132">
        <f>C92*10000/C62</f>
        <v>0.032930744260128916</v>
      </c>
      <c r="D132">
        <f>D92*10000/D62</f>
        <v>0.036169101778721936</v>
      </c>
      <c r="E132">
        <f>E92*10000/E62</f>
        <v>0.005071878836721041</v>
      </c>
      <c r="F132">
        <f>F92*10000/F62</f>
        <v>0.0037245507796749362</v>
      </c>
      <c r="G132">
        <f>AVERAGE(C132:E132)</f>
        <v>0.0247239082918573</v>
      </c>
      <c r="H132">
        <f>STDEV(C132:E132)</f>
        <v>0.017096006438163096</v>
      </c>
      <c r="I132">
        <f>(B132*B4+C132*C4+D132*D4+E132*E4+F132*F4)/SUM(B4:F4)</f>
        <v>0.021841141966962144</v>
      </c>
    </row>
    <row r="133" spans="1:9" ht="12.75">
      <c r="A133" t="s">
        <v>91</v>
      </c>
      <c r="B133">
        <f>B93*10000/B62</f>
        <v>0.11221059706432537</v>
      </c>
      <c r="C133">
        <f>C93*10000/C62</f>
        <v>0.10760525576084576</v>
      </c>
      <c r="D133">
        <f>D93*10000/D62</f>
        <v>0.10589146218071754</v>
      </c>
      <c r="E133">
        <f>E93*10000/E62</f>
        <v>0.0984104306337203</v>
      </c>
      <c r="F133">
        <f>F93*10000/F62</f>
        <v>0.0669156333153215</v>
      </c>
      <c r="G133">
        <f>AVERAGE(C133:E133)</f>
        <v>0.10396904952509455</v>
      </c>
      <c r="H133">
        <f>STDEV(C133:E133)</f>
        <v>0.004889576167059536</v>
      </c>
      <c r="I133">
        <f>(B133*B4+C133*C4+D133*D4+E133*E4+F133*F4)/SUM(B4:F4)</f>
        <v>0.10022823254965835</v>
      </c>
    </row>
    <row r="134" spans="1:9" ht="12.75">
      <c r="A134" t="s">
        <v>92</v>
      </c>
      <c r="B134">
        <f>B94*10000/B62</f>
        <v>-0.007663161034373078</v>
      </c>
      <c r="C134">
        <f>C94*10000/C62</f>
        <v>-0.0038758613928796975</v>
      </c>
      <c r="D134">
        <f>D94*10000/D62</f>
        <v>-0.0007547745946113821</v>
      </c>
      <c r="E134">
        <f>E94*10000/E62</f>
        <v>-0.006442715881166524</v>
      </c>
      <c r="F134">
        <f>F94*10000/F62</f>
        <v>-0.026825727185517227</v>
      </c>
      <c r="G134">
        <f>AVERAGE(C134:E134)</f>
        <v>-0.003691117289552534</v>
      </c>
      <c r="H134">
        <f>STDEV(C134:E134)</f>
        <v>0.0028484674489293823</v>
      </c>
      <c r="I134">
        <f>(B134*B4+C134*C4+D134*D4+E134*E4+F134*F4)/SUM(B4:F4)</f>
        <v>-0.007347683873112128</v>
      </c>
    </row>
    <row r="135" spans="1:9" ht="12.75">
      <c r="A135" t="s">
        <v>93</v>
      </c>
      <c r="B135">
        <f>B95*10000/B62</f>
        <v>-0.0022061141441695486</v>
      </c>
      <c r="C135">
        <f>C95*10000/C62</f>
        <v>-0.0032800363656904437</v>
      </c>
      <c r="D135">
        <f>D95*10000/D62</f>
        <v>-0.0037431273643489756</v>
      </c>
      <c r="E135">
        <f>E95*10000/E62</f>
        <v>-0.0017704519927959545</v>
      </c>
      <c r="F135">
        <f>F95*10000/F62</f>
        <v>0.005825793954112192</v>
      </c>
      <c r="G135">
        <f>AVERAGE(C135:E135)</f>
        <v>-0.0029312052409451246</v>
      </c>
      <c r="H135">
        <f>STDEV(C135:E135)</f>
        <v>0.0010315640530651872</v>
      </c>
      <c r="I135">
        <f>(B135*B4+C135*C4+D135*D4+E135*E4+F135*F4)/SUM(B4:F4)</f>
        <v>-0.0016599048415790383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2005-02-22T10:32:22Z</cp:lastPrinted>
  <dcterms:created xsi:type="dcterms:W3CDTF">2005-02-22T10:32:22Z</dcterms:created>
  <dcterms:modified xsi:type="dcterms:W3CDTF">2005-02-25T12:06:01Z</dcterms:modified>
  <cp:category/>
  <cp:version/>
  <cp:contentType/>
  <cp:contentStatus/>
</cp:coreProperties>
</file>