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<sst xmlns="http://schemas.openxmlformats.org/spreadsheetml/2006/main" count="204" uniqueCount="99">
  <si>
    <t xml:space="preserve"> Wed 23/02/2005       12:03:20</t>
  </si>
  <si>
    <t>LISSNER</t>
  </si>
  <si>
    <t>HCMQAP082_REF01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</si>
  <si>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</si>
  <si>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</si>
  <si>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</si>
  <si>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</si>
  <si>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</si>
  <si>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</si>
  <si>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</si>
  <si>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</si>
  <si>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</si>
  <si>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</si>
  <si>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</si>
  <si>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</si>
  <si>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</si>
  <si>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</si>
  <si>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</si>
  <si>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</si>
  <si>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</si>
  <si>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</si>
  <si>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</si>
  <si>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</si>
  <si>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</si>
  <si>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</si>
  <si>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</si>
  <si>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</si>
  <si>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</si>
  <si>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</si>
  <si>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</si>
  <si>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</si>
  <si>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</si>
  <si>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</si>
  <si>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</si>
  <si>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</si>
  <si>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</si>
  <si>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</si>
  <si>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</si>
  <si>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</si>
  <si>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</si>
  <si>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</si>
  <si>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</si>
  <si>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</si>
  <si>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</si>
  <si>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</si>
  <si>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</si>
  <si>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</si>
  <si>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</si>
  <si>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</si>
  <si>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</si>
  <si>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</si>
  <si>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</si>
  <si>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</si>
  <si>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</si>
  <si>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</si>
  <si>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HCMQAP082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</si>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</sst>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3300061"/>
        <c:axId val="32829638"/>
      </c:lineChart>
      <c:catAx>
        <c:axId val="633000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829638"/>
        <c:crosses val="autoZero"/>
        <c:auto val="1"/>
        <c:lblOffset val="100"/>
        <c:noMultiLvlLbl val="0"/>
      </c:catAx>
      <c:valAx>
        <c:axId val="32829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30006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-0.002261</v>
      </c>
      <c r="C4" s="12">
        <v>-0.003761</v>
      </c>
      <c r="D4" s="12">
        <v>-0.00376</v>
      </c>
      <c r="E4" s="12">
        <v>-0.003758</v>
      </c>
      <c r="F4" s="24">
        <v>-0.002083</v>
      </c>
      <c r="G4" s="34">
        <v>-0.011716</v>
      </c>
    </row>
    <row r="5" spans="1:7" ht="12.75" thickBot="1">
      <c r="A5" s="44" t="s">
        <v>13</v>
      </c>
      <c r="B5" s="45">
        <v>0.522184</v>
      </c>
      <c r="C5" s="46">
        <v>-0.743499</v>
      </c>
      <c r="D5" s="46">
        <v>-0.26436</v>
      </c>
      <c r="E5" s="46">
        <v>0.681471</v>
      </c>
      <c r="F5" s="47">
        <v>0.04958</v>
      </c>
      <c r="G5" s="48">
        <v>10.264453</v>
      </c>
    </row>
    <row r="6" spans="1:7" ht="12.75" thickTop="1">
      <c r="A6" s="6" t="s">
        <v>14</v>
      </c>
      <c r="B6" s="39">
        <v>-92.71827</v>
      </c>
      <c r="C6" s="40">
        <v>114.7191</v>
      </c>
      <c r="D6" s="40">
        <v>-49.5669</v>
      </c>
      <c r="E6" s="40">
        <v>34.68227</v>
      </c>
      <c r="F6" s="41">
        <v>-79.54547</v>
      </c>
      <c r="G6" s="42">
        <v>0.001292135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0.2856352</v>
      </c>
      <c r="C8" s="13">
        <v>2.232637</v>
      </c>
      <c r="D8" s="13">
        <v>0.8344226</v>
      </c>
      <c r="E8" s="13">
        <v>0.4122819</v>
      </c>
      <c r="F8" s="25">
        <v>-2.571303</v>
      </c>
      <c r="G8" s="35">
        <v>0.5359023</v>
      </c>
    </row>
    <row r="9" spans="1:7" ht="12">
      <c r="A9" s="20" t="s">
        <v>17</v>
      </c>
      <c r="B9" s="29">
        <v>0.1474641</v>
      </c>
      <c r="C9" s="13">
        <v>0.3015515</v>
      </c>
      <c r="D9" s="13">
        <v>0.2547942</v>
      </c>
      <c r="E9" s="13">
        <v>0.6198385</v>
      </c>
      <c r="F9" s="25">
        <v>-0.45501</v>
      </c>
      <c r="G9" s="35">
        <v>0.2436407</v>
      </c>
    </row>
    <row r="10" spans="1:7" ht="12">
      <c r="A10" s="20" t="s">
        <v>18</v>
      </c>
      <c r="B10" s="29">
        <v>-0.07650488</v>
      </c>
      <c r="C10" s="13">
        <v>-0.7845708</v>
      </c>
      <c r="D10" s="13">
        <v>-0.4923402</v>
      </c>
      <c r="E10" s="13">
        <v>-0.4211498</v>
      </c>
      <c r="F10" s="25">
        <v>-0.435764</v>
      </c>
      <c r="G10" s="35">
        <v>-0.4778357</v>
      </c>
    </row>
    <row r="11" spans="1:7" ht="12">
      <c r="A11" s="21" t="s">
        <v>19</v>
      </c>
      <c r="B11" s="31">
        <v>2.65466</v>
      </c>
      <c r="C11" s="15">
        <v>2.260693</v>
      </c>
      <c r="D11" s="15">
        <v>2.909559</v>
      </c>
      <c r="E11" s="15">
        <v>2.949502</v>
      </c>
      <c r="F11" s="27">
        <v>13.94582</v>
      </c>
      <c r="G11" s="37">
        <v>4.197648</v>
      </c>
    </row>
    <row r="12" spans="1:7" ht="12">
      <c r="A12" s="20" t="s">
        <v>20</v>
      </c>
      <c r="B12" s="29">
        <v>-0.1369057</v>
      </c>
      <c r="C12" s="13">
        <v>-0.3318958</v>
      </c>
      <c r="D12" s="13">
        <v>-0.2537821</v>
      </c>
      <c r="E12" s="13">
        <v>-0.123784</v>
      </c>
      <c r="F12" s="25">
        <v>-0.5063375</v>
      </c>
      <c r="G12" s="35">
        <v>-0.258074</v>
      </c>
    </row>
    <row r="13" spans="1:7" ht="12">
      <c r="A13" s="20" t="s">
        <v>21</v>
      </c>
      <c r="B13" s="29">
        <v>0.02926121</v>
      </c>
      <c r="C13" s="13">
        <v>0.04090823</v>
      </c>
      <c r="D13" s="13">
        <v>0.02441438</v>
      </c>
      <c r="E13" s="13">
        <v>-0.002143439</v>
      </c>
      <c r="F13" s="25">
        <v>-0.08956994</v>
      </c>
      <c r="G13" s="35">
        <v>0.007495826</v>
      </c>
    </row>
    <row r="14" spans="1:7" ht="12">
      <c r="A14" s="20" t="s">
        <v>22</v>
      </c>
      <c r="B14" s="29">
        <v>0.0808034</v>
      </c>
      <c r="C14" s="13">
        <v>-0.02869755</v>
      </c>
      <c r="D14" s="13">
        <v>-0.001855874</v>
      </c>
      <c r="E14" s="13">
        <v>-0.06508014</v>
      </c>
      <c r="F14" s="25">
        <v>0.07237312</v>
      </c>
      <c r="G14" s="35">
        <v>-0.00166504</v>
      </c>
    </row>
    <row r="15" spans="1:7" ht="12">
      <c r="A15" s="21" t="s">
        <v>23</v>
      </c>
      <c r="B15" s="31">
        <v>-0.3149704</v>
      </c>
      <c r="C15" s="15">
        <v>-0.1069936</v>
      </c>
      <c r="D15" s="15">
        <v>-0.03483921</v>
      </c>
      <c r="E15" s="15">
        <v>-0.09253864</v>
      </c>
      <c r="F15" s="27">
        <v>-0.3507746</v>
      </c>
      <c r="G15" s="37">
        <v>-0.1487558</v>
      </c>
    </row>
    <row r="16" spans="1:7" ht="12">
      <c r="A16" s="20" t="s">
        <v>24</v>
      </c>
      <c r="B16" s="29">
        <v>-0.04140735</v>
      </c>
      <c r="C16" s="13">
        <v>-0.06698356</v>
      </c>
      <c r="D16" s="13">
        <v>-0.02566708</v>
      </c>
      <c r="E16" s="13">
        <v>-0.01046096</v>
      </c>
      <c r="F16" s="25">
        <v>-0.01880795</v>
      </c>
      <c r="G16" s="35">
        <v>-0.03331833</v>
      </c>
    </row>
    <row r="17" spans="1:7" ht="12">
      <c r="A17" s="20" t="s">
        <v>25</v>
      </c>
      <c r="B17" s="29">
        <v>-0.04378709</v>
      </c>
      <c r="C17" s="13">
        <v>-0.04824934</v>
      </c>
      <c r="D17" s="13">
        <v>-0.03747696</v>
      </c>
      <c r="E17" s="13">
        <v>-0.03404165</v>
      </c>
      <c r="F17" s="25">
        <v>-0.05633597</v>
      </c>
      <c r="G17" s="35">
        <v>-0.04267069</v>
      </c>
    </row>
    <row r="18" spans="1:7" ht="12">
      <c r="A18" s="20" t="s">
        <v>26</v>
      </c>
      <c r="B18" s="29">
        <v>0.05244014</v>
      </c>
      <c r="C18" s="13">
        <v>0.01102089</v>
      </c>
      <c r="D18" s="13">
        <v>0.04566988</v>
      </c>
      <c r="E18" s="13">
        <v>0.01797137</v>
      </c>
      <c r="F18" s="25">
        <v>0.01194836</v>
      </c>
      <c r="G18" s="35">
        <v>0.02715485</v>
      </c>
    </row>
    <row r="19" spans="1:7" ht="12">
      <c r="A19" s="21" t="s">
        <v>27</v>
      </c>
      <c r="B19" s="31">
        <v>-0.1965255</v>
      </c>
      <c r="C19" s="15">
        <v>-0.1786306</v>
      </c>
      <c r="D19" s="15">
        <v>-0.1889231</v>
      </c>
      <c r="E19" s="15">
        <v>-0.1786238</v>
      </c>
      <c r="F19" s="27">
        <v>-0.1388393</v>
      </c>
      <c r="G19" s="37">
        <v>-0.1783908</v>
      </c>
    </row>
    <row r="20" spans="1:7" ht="12.75" thickBot="1">
      <c r="A20" s="44" t="s">
        <v>28</v>
      </c>
      <c r="B20" s="45">
        <v>-0.004727544</v>
      </c>
      <c r="C20" s="46">
        <v>0.003206736</v>
      </c>
      <c r="D20" s="46">
        <v>-0.001814039</v>
      </c>
      <c r="E20" s="46">
        <v>-0.006313396</v>
      </c>
      <c r="F20" s="47">
        <v>-0.009110904</v>
      </c>
      <c r="G20" s="48">
        <v>-0.003082497</v>
      </c>
    </row>
    <row r="21" spans="1:7" ht="12.75" thickTop="1">
      <c r="A21" s="6" t="s">
        <v>29</v>
      </c>
      <c r="B21" s="39">
        <v>-12.30491</v>
      </c>
      <c r="C21" s="40">
        <v>83.28833</v>
      </c>
      <c r="D21" s="40">
        <v>-79.45606</v>
      </c>
      <c r="E21" s="40">
        <v>4.712044</v>
      </c>
      <c r="F21" s="41">
        <v>-1.97474</v>
      </c>
      <c r="G21" s="43">
        <v>0.0144973</v>
      </c>
    </row>
    <row r="22" spans="1:7" ht="12">
      <c r="A22" s="20" t="s">
        <v>30</v>
      </c>
      <c r="B22" s="29">
        <v>10.44369</v>
      </c>
      <c r="C22" s="13">
        <v>-14.86999</v>
      </c>
      <c r="D22" s="13">
        <v>-5.287194</v>
      </c>
      <c r="E22" s="13">
        <v>13.62944</v>
      </c>
      <c r="F22" s="25">
        <v>0.9916099</v>
      </c>
      <c r="G22" s="36">
        <v>0</v>
      </c>
    </row>
    <row r="23" spans="1:7" ht="12">
      <c r="A23" s="20" t="s">
        <v>31</v>
      </c>
      <c r="B23" s="29">
        <v>-1.786467</v>
      </c>
      <c r="C23" s="13">
        <v>-0.7098057</v>
      </c>
      <c r="D23" s="13">
        <v>-1.019996</v>
      </c>
      <c r="E23" s="13">
        <v>-0.3062915</v>
      </c>
      <c r="F23" s="25">
        <v>5.866604</v>
      </c>
      <c r="G23" s="35">
        <v>0.03365083</v>
      </c>
    </row>
    <row r="24" spans="1:7" ht="12">
      <c r="A24" s="20" t="s">
        <v>32</v>
      </c>
      <c r="B24" s="29">
        <v>-1.308515</v>
      </c>
      <c r="C24" s="13">
        <v>-3.887454</v>
      </c>
      <c r="D24" s="13">
        <v>-2.643542</v>
      </c>
      <c r="E24" s="13">
        <v>-4.138771</v>
      </c>
      <c r="F24" s="25">
        <v>-0.924848</v>
      </c>
      <c r="G24" s="35">
        <v>-2.880248</v>
      </c>
    </row>
    <row r="25" spans="1:7" ht="12">
      <c r="A25" s="20" t="s">
        <v>33</v>
      </c>
      <c r="B25" s="29">
        <v>-0.7474603</v>
      </c>
      <c r="C25" s="13">
        <v>-0.1251847</v>
      </c>
      <c r="D25" s="13">
        <v>-0.6896591</v>
      </c>
      <c r="E25" s="13">
        <v>-0.1127898</v>
      </c>
      <c r="F25" s="25">
        <v>-0.3495268</v>
      </c>
      <c r="G25" s="35">
        <v>-0.3780263</v>
      </c>
    </row>
    <row r="26" spans="1:7" ht="12">
      <c r="A26" s="21" t="s">
        <v>34</v>
      </c>
      <c r="B26" s="31">
        <v>1.013032</v>
      </c>
      <c r="C26" s="15">
        <v>0.4111317</v>
      </c>
      <c r="D26" s="15">
        <v>0.4099131</v>
      </c>
      <c r="E26" s="15">
        <v>0.3141739</v>
      </c>
      <c r="F26" s="27">
        <v>1.888352</v>
      </c>
      <c r="G26" s="37">
        <v>0.671511</v>
      </c>
    </row>
    <row r="27" spans="1:7" ht="12">
      <c r="A27" s="20" t="s">
        <v>35</v>
      </c>
      <c r="B27" s="29">
        <v>-0.01553544</v>
      </c>
      <c r="C27" s="13">
        <v>0.01714573</v>
      </c>
      <c r="D27" s="13">
        <v>0.001343333</v>
      </c>
      <c r="E27" s="13">
        <v>-0.02841517</v>
      </c>
      <c r="F27" s="25">
        <v>-0.1519629</v>
      </c>
      <c r="G27" s="35">
        <v>-0.02488922</v>
      </c>
    </row>
    <row r="28" spans="1:7" ht="12">
      <c r="A28" s="20" t="s">
        <v>36</v>
      </c>
      <c r="B28" s="29">
        <v>-0.1989822</v>
      </c>
      <c r="C28" s="13">
        <v>-0.1050998</v>
      </c>
      <c r="D28" s="13">
        <v>-0.06108345</v>
      </c>
      <c r="E28" s="13">
        <v>-0.2048038</v>
      </c>
      <c r="F28" s="25">
        <v>-0.0460596</v>
      </c>
      <c r="G28" s="35">
        <v>-0.1242055</v>
      </c>
    </row>
    <row r="29" spans="1:7" ht="12">
      <c r="A29" s="20" t="s">
        <v>37</v>
      </c>
      <c r="B29" s="29">
        <v>-0.05609193</v>
      </c>
      <c r="C29" s="13">
        <v>0.004660216</v>
      </c>
      <c r="D29" s="13">
        <v>-0.07546805</v>
      </c>
      <c r="E29" s="13">
        <v>0.008431347</v>
      </c>
      <c r="F29" s="25">
        <v>-0.03273701</v>
      </c>
      <c r="G29" s="35">
        <v>-0.0274967</v>
      </c>
    </row>
    <row r="30" spans="1:7" ht="12">
      <c r="A30" s="21" t="s">
        <v>38</v>
      </c>
      <c r="B30" s="31">
        <v>0.05170238</v>
      </c>
      <c r="C30" s="15">
        <v>0.02858905</v>
      </c>
      <c r="D30" s="15">
        <v>0.05747352</v>
      </c>
      <c r="E30" s="15">
        <v>-0.02957081</v>
      </c>
      <c r="F30" s="27">
        <v>0.1473449</v>
      </c>
      <c r="G30" s="37">
        <v>0.04073578</v>
      </c>
    </row>
    <row r="31" spans="1:7" ht="12">
      <c r="A31" s="20" t="s">
        <v>39</v>
      </c>
      <c r="B31" s="29">
        <v>0.008754618</v>
      </c>
      <c r="C31" s="13">
        <v>-0.01</v>
      </c>
      <c r="D31" s="13">
        <v>-0.01136091</v>
      </c>
      <c r="E31" s="13">
        <v>-0.01879805</v>
      </c>
      <c r="F31" s="25">
        <v>0.02275602</v>
      </c>
      <c r="G31" s="35">
        <v>-0.00536055</v>
      </c>
    </row>
    <row r="32" spans="1:7" ht="12">
      <c r="A32" s="20" t="s">
        <v>40</v>
      </c>
      <c r="B32" s="29">
        <v>0.008377027</v>
      </c>
      <c r="C32" s="13">
        <v>0.04283088</v>
      </c>
      <c r="D32" s="13">
        <v>0.02726367</v>
      </c>
      <c r="E32" s="13">
        <v>0.009452733</v>
      </c>
      <c r="F32" s="25">
        <v>-0.005082819</v>
      </c>
      <c r="G32" s="35">
        <v>0.01968175</v>
      </c>
    </row>
    <row r="33" spans="1:7" ht="12">
      <c r="A33" s="20" t="s">
        <v>41</v>
      </c>
      <c r="B33" s="29">
        <v>0.1130667</v>
      </c>
      <c r="C33" s="13">
        <v>0.08695957</v>
      </c>
      <c r="D33" s="13">
        <v>0.1222539</v>
      </c>
      <c r="E33" s="13">
        <v>0.09444525</v>
      </c>
      <c r="F33" s="25">
        <v>0.07044393</v>
      </c>
      <c r="G33" s="35">
        <v>0.09882982</v>
      </c>
    </row>
    <row r="34" spans="1:7" ht="12">
      <c r="A34" s="21" t="s">
        <v>42</v>
      </c>
      <c r="B34" s="31">
        <v>-0.006355806</v>
      </c>
      <c r="C34" s="15">
        <v>-0.006503287</v>
      </c>
      <c r="D34" s="15">
        <v>-0.0003982749</v>
      </c>
      <c r="E34" s="15">
        <v>-0.007787533</v>
      </c>
      <c r="F34" s="27">
        <v>-0.02818597</v>
      </c>
      <c r="G34" s="37">
        <v>-0.008203865</v>
      </c>
    </row>
    <row r="35" spans="1:7" ht="12.75" thickBot="1">
      <c r="A35" s="22" t="s">
        <v>43</v>
      </c>
      <c r="B35" s="32">
        <v>-0.002027832</v>
      </c>
      <c r="C35" s="16">
        <v>-0.001322099</v>
      </c>
      <c r="D35" s="16">
        <v>-0.003714651</v>
      </c>
      <c r="E35" s="16">
        <v>-0.002186115</v>
      </c>
      <c r="F35" s="28">
        <v>0.004978807</v>
      </c>
      <c r="G35" s="38">
        <v>-0.001367592</v>
      </c>
    </row>
    <row r="36" spans="1:7" ht="12">
      <c r="A36" s="4" t="s">
        <v>44</v>
      </c>
      <c r="B36" s="3">
        <v>20.59631</v>
      </c>
      <c r="C36" s="3">
        <v>20.59326</v>
      </c>
      <c r="D36" s="3">
        <v>20.60547</v>
      </c>
      <c r="E36" s="3">
        <v>20.60852</v>
      </c>
      <c r="F36" s="3">
        <v>20.61768</v>
      </c>
      <c r="G36" s="3"/>
    </row>
    <row r="37" spans="1:6" ht="12">
      <c r="A37" s="4" t="s">
        <v>45</v>
      </c>
      <c r="B37" s="2">
        <v>0.3540039</v>
      </c>
      <c r="C37" s="2">
        <v>0.3311157</v>
      </c>
      <c r="D37" s="2">
        <v>0.3260295</v>
      </c>
      <c r="E37" s="2">
        <v>0.3224691</v>
      </c>
      <c r="F37" s="2">
        <v>0.319926</v>
      </c>
    </row>
    <row r="38" spans="1:7" ht="12">
      <c r="A38" s="4" t="s">
        <v>53</v>
      </c>
      <c r="B38" s="2">
        <v>0.0001576427</v>
      </c>
      <c r="C38" s="2">
        <v>-0.0001948114</v>
      </c>
      <c r="D38" s="2">
        <v>8.419229E-05</v>
      </c>
      <c r="E38" s="2">
        <v>-5.897067E-05</v>
      </c>
      <c r="F38" s="2">
        <v>0.0001352276</v>
      </c>
      <c r="G38" s="2">
        <v>0.0002409408</v>
      </c>
    </row>
    <row r="39" spans="1:7" ht="12.75" thickBot="1">
      <c r="A39" s="4" t="s">
        <v>54</v>
      </c>
      <c r="B39" s="2">
        <v>2.075371E-05</v>
      </c>
      <c r="C39" s="2">
        <v>-0.0001418798</v>
      </c>
      <c r="D39" s="2">
        <v>0.0001351198</v>
      </c>
      <c r="E39" s="2">
        <v>0</v>
      </c>
      <c r="F39" s="2">
        <v>0</v>
      </c>
      <c r="G39" s="2">
        <v>0.001063145</v>
      </c>
    </row>
    <row r="40" spans="2:7" ht="12.75" thickBot="1">
      <c r="B40" s="7" t="s">
        <v>46</v>
      </c>
      <c r="C40" s="18">
        <v>-0.00376</v>
      </c>
      <c r="D40" s="17" t="s">
        <v>47</v>
      </c>
      <c r="E40" s="18">
        <v>3.116271</v>
      </c>
      <c r="F40" s="17" t="s">
        <v>48</v>
      </c>
      <c r="G40" s="8">
        <v>55.108325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12.505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55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0.003761</v>
      </c>
      <c r="D4">
        <v>0.00376</v>
      </c>
      <c r="E4">
        <v>0.003758</v>
      </c>
      <c r="F4">
        <v>0.002083</v>
      </c>
      <c r="G4">
        <v>0.011716</v>
      </c>
    </row>
    <row r="5" spans="1:7" ht="12.75">
      <c r="A5" t="s">
        <v>13</v>
      </c>
      <c r="B5">
        <v>0.522184</v>
      </c>
      <c r="C5">
        <v>-0.743499</v>
      </c>
      <c r="D5">
        <v>-0.26436</v>
      </c>
      <c r="E5">
        <v>0.681471</v>
      </c>
      <c r="F5">
        <v>0.04958</v>
      </c>
      <c r="G5">
        <v>10.264453</v>
      </c>
    </row>
    <row r="6" spans="1:7" ht="12.75">
      <c r="A6" t="s">
        <v>14</v>
      </c>
      <c r="B6" s="49">
        <v>-92.71827</v>
      </c>
      <c r="C6" s="49">
        <v>114.7191</v>
      </c>
      <c r="D6" s="49">
        <v>-49.5669</v>
      </c>
      <c r="E6" s="49">
        <v>34.68227</v>
      </c>
      <c r="F6" s="49">
        <v>-79.54547</v>
      </c>
      <c r="G6" s="49">
        <v>0.001292135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0.2856352</v>
      </c>
      <c r="C8" s="49">
        <v>2.232637</v>
      </c>
      <c r="D8" s="49">
        <v>0.8344226</v>
      </c>
      <c r="E8" s="49">
        <v>0.4122819</v>
      </c>
      <c r="F8" s="49">
        <v>-2.571303</v>
      </c>
      <c r="G8" s="49">
        <v>0.5359023</v>
      </c>
    </row>
    <row r="9" spans="1:7" ht="12.75">
      <c r="A9" t="s">
        <v>17</v>
      </c>
      <c r="B9" s="49">
        <v>0.1474641</v>
      </c>
      <c r="C9" s="49">
        <v>0.3015515</v>
      </c>
      <c r="D9" s="49">
        <v>0.2547942</v>
      </c>
      <c r="E9" s="49">
        <v>0.6198385</v>
      </c>
      <c r="F9" s="49">
        <v>-0.45501</v>
      </c>
      <c r="G9" s="49">
        <v>0.2436407</v>
      </c>
    </row>
    <row r="10" spans="1:7" ht="12.75">
      <c r="A10" t="s">
        <v>18</v>
      </c>
      <c r="B10" s="49">
        <v>-0.07650488</v>
      </c>
      <c r="C10" s="49">
        <v>-0.7845708</v>
      </c>
      <c r="D10" s="49">
        <v>-0.4923402</v>
      </c>
      <c r="E10" s="49">
        <v>-0.4211498</v>
      </c>
      <c r="F10" s="49">
        <v>-0.435764</v>
      </c>
      <c r="G10" s="49">
        <v>-0.4778357</v>
      </c>
    </row>
    <row r="11" spans="1:7" ht="12.75">
      <c r="A11" t="s">
        <v>19</v>
      </c>
      <c r="B11" s="49">
        <v>2.65466</v>
      </c>
      <c r="C11" s="49">
        <v>2.260693</v>
      </c>
      <c r="D11" s="49">
        <v>2.909559</v>
      </c>
      <c r="E11" s="49">
        <v>2.949502</v>
      </c>
      <c r="F11" s="49">
        <v>13.94582</v>
      </c>
      <c r="G11" s="49">
        <v>4.197648</v>
      </c>
    </row>
    <row r="12" spans="1:7" ht="12.75">
      <c r="A12" t="s">
        <v>20</v>
      </c>
      <c r="B12" s="49">
        <v>-0.1369057</v>
      </c>
      <c r="C12" s="49">
        <v>-0.3318958</v>
      </c>
      <c r="D12" s="49">
        <v>-0.2537821</v>
      </c>
      <c r="E12" s="49">
        <v>-0.123784</v>
      </c>
      <c r="F12" s="49">
        <v>-0.5063375</v>
      </c>
      <c r="G12" s="49">
        <v>-0.258074</v>
      </c>
    </row>
    <row r="13" spans="1:7" ht="12.75">
      <c r="A13" t="s">
        <v>21</v>
      </c>
      <c r="B13" s="49">
        <v>0.02926121</v>
      </c>
      <c r="C13" s="49">
        <v>0.04090823</v>
      </c>
      <c r="D13" s="49">
        <v>0.02441438</v>
      </c>
      <c r="E13" s="49">
        <v>-0.002143439</v>
      </c>
      <c r="F13" s="49">
        <v>-0.08956994</v>
      </c>
      <c r="G13" s="49">
        <v>0.007495826</v>
      </c>
    </row>
    <row r="14" spans="1:7" ht="12.75">
      <c r="A14" t="s">
        <v>22</v>
      </c>
      <c r="B14" s="49">
        <v>0.0808034</v>
      </c>
      <c r="C14" s="49">
        <v>-0.02869755</v>
      </c>
      <c r="D14" s="49">
        <v>-0.001855874</v>
      </c>
      <c r="E14" s="49">
        <v>-0.06508014</v>
      </c>
      <c r="F14" s="49">
        <v>0.07237312</v>
      </c>
      <c r="G14" s="49">
        <v>-0.00166504</v>
      </c>
    </row>
    <row r="15" spans="1:7" ht="12.75">
      <c r="A15" t="s">
        <v>23</v>
      </c>
      <c r="B15" s="49">
        <v>-0.3149704</v>
      </c>
      <c r="C15" s="49">
        <v>-0.1069936</v>
      </c>
      <c r="D15" s="49">
        <v>-0.03483921</v>
      </c>
      <c r="E15" s="49">
        <v>-0.09253864</v>
      </c>
      <c r="F15" s="49">
        <v>-0.3507746</v>
      </c>
      <c r="G15" s="49">
        <v>-0.1487558</v>
      </c>
    </row>
    <row r="16" spans="1:7" ht="12.75">
      <c r="A16" t="s">
        <v>24</v>
      </c>
      <c r="B16" s="49">
        <v>-0.04140735</v>
      </c>
      <c r="C16" s="49">
        <v>-0.06698356</v>
      </c>
      <c r="D16" s="49">
        <v>-0.02566708</v>
      </c>
      <c r="E16" s="49">
        <v>-0.01046096</v>
      </c>
      <c r="F16" s="49">
        <v>-0.01880795</v>
      </c>
      <c r="G16" s="49">
        <v>-0.03331833</v>
      </c>
    </row>
    <row r="17" spans="1:7" ht="12.75">
      <c r="A17" t="s">
        <v>25</v>
      </c>
      <c r="B17" s="49">
        <v>-0.04378709</v>
      </c>
      <c r="C17" s="49">
        <v>-0.04824934</v>
      </c>
      <c r="D17" s="49">
        <v>-0.03747696</v>
      </c>
      <c r="E17" s="49">
        <v>-0.03404165</v>
      </c>
      <c r="F17" s="49">
        <v>-0.05633597</v>
      </c>
      <c r="G17" s="49">
        <v>-0.04267069</v>
      </c>
    </row>
    <row r="18" spans="1:7" ht="12.75">
      <c r="A18" t="s">
        <v>26</v>
      </c>
      <c r="B18" s="49">
        <v>0.05244014</v>
      </c>
      <c r="C18" s="49">
        <v>0.01102089</v>
      </c>
      <c r="D18" s="49">
        <v>0.04566988</v>
      </c>
      <c r="E18" s="49">
        <v>0.01797137</v>
      </c>
      <c r="F18" s="49">
        <v>0.01194836</v>
      </c>
      <c r="G18" s="49">
        <v>0.02715485</v>
      </c>
    </row>
    <row r="19" spans="1:7" ht="12.75">
      <c r="A19" t="s">
        <v>27</v>
      </c>
      <c r="B19" s="49">
        <v>-0.1965255</v>
      </c>
      <c r="C19" s="49">
        <v>-0.1786306</v>
      </c>
      <c r="D19" s="49">
        <v>-0.1889231</v>
      </c>
      <c r="E19" s="49">
        <v>-0.1786238</v>
      </c>
      <c r="F19" s="49">
        <v>-0.1388393</v>
      </c>
      <c r="G19" s="49">
        <v>-0.1783908</v>
      </c>
    </row>
    <row r="20" spans="1:7" ht="12.75">
      <c r="A20" t="s">
        <v>28</v>
      </c>
      <c r="B20" s="49">
        <v>-0.004727544</v>
      </c>
      <c r="C20" s="49">
        <v>0.003206736</v>
      </c>
      <c r="D20" s="49">
        <v>-0.001814039</v>
      </c>
      <c r="E20" s="49">
        <v>-0.006313396</v>
      </c>
      <c r="F20" s="49">
        <v>-0.009110904</v>
      </c>
      <c r="G20" s="49">
        <v>-0.003082497</v>
      </c>
    </row>
    <row r="21" spans="1:7" ht="12.75">
      <c r="A21" t="s">
        <v>29</v>
      </c>
      <c r="B21" s="49">
        <v>-12.30491</v>
      </c>
      <c r="C21" s="49">
        <v>83.28833</v>
      </c>
      <c r="D21" s="49">
        <v>-79.45606</v>
      </c>
      <c r="E21" s="49">
        <v>4.712044</v>
      </c>
      <c r="F21" s="49">
        <v>-1.97474</v>
      </c>
      <c r="G21" s="49">
        <v>0.0144973</v>
      </c>
    </row>
    <row r="22" spans="1:7" ht="12.75">
      <c r="A22" t="s">
        <v>30</v>
      </c>
      <c r="B22" s="49">
        <v>10.44369</v>
      </c>
      <c r="C22" s="49">
        <v>-14.86999</v>
      </c>
      <c r="D22" s="49">
        <v>-5.287194</v>
      </c>
      <c r="E22" s="49">
        <v>13.62944</v>
      </c>
      <c r="F22" s="49">
        <v>0.9916099</v>
      </c>
      <c r="G22" s="49">
        <v>0</v>
      </c>
    </row>
    <row r="23" spans="1:7" ht="12.75">
      <c r="A23" t="s">
        <v>31</v>
      </c>
      <c r="B23" s="49">
        <v>-1.786467</v>
      </c>
      <c r="C23" s="49">
        <v>-0.7098057</v>
      </c>
      <c r="D23" s="49">
        <v>-1.019996</v>
      </c>
      <c r="E23" s="49">
        <v>-0.3062915</v>
      </c>
      <c r="F23" s="49">
        <v>5.866604</v>
      </c>
      <c r="G23" s="49">
        <v>0.03365083</v>
      </c>
    </row>
    <row r="24" spans="1:7" ht="12.75">
      <c r="A24" t="s">
        <v>32</v>
      </c>
      <c r="B24" s="49">
        <v>-1.308515</v>
      </c>
      <c r="C24" s="49">
        <v>-3.887454</v>
      </c>
      <c r="D24" s="49">
        <v>-2.643542</v>
      </c>
      <c r="E24" s="49">
        <v>-4.138771</v>
      </c>
      <c r="F24" s="49">
        <v>-0.924848</v>
      </c>
      <c r="G24" s="49">
        <v>-2.880248</v>
      </c>
    </row>
    <row r="25" spans="1:7" ht="12.75">
      <c r="A25" t="s">
        <v>33</v>
      </c>
      <c r="B25" s="49">
        <v>-0.7474603</v>
      </c>
      <c r="C25" s="49">
        <v>-0.1251847</v>
      </c>
      <c r="D25" s="49">
        <v>-0.6896591</v>
      </c>
      <c r="E25" s="49">
        <v>-0.1127898</v>
      </c>
      <c r="F25" s="49">
        <v>-0.3495268</v>
      </c>
      <c r="G25" s="49">
        <v>-0.3780263</v>
      </c>
    </row>
    <row r="26" spans="1:7" ht="12.75">
      <c r="A26" t="s">
        <v>34</v>
      </c>
      <c r="B26" s="49">
        <v>1.013032</v>
      </c>
      <c r="C26" s="49">
        <v>0.4111317</v>
      </c>
      <c r="D26" s="49">
        <v>0.4099131</v>
      </c>
      <c r="E26" s="49">
        <v>0.3141739</v>
      </c>
      <c r="F26" s="49">
        <v>1.888352</v>
      </c>
      <c r="G26" s="49">
        <v>0.671511</v>
      </c>
    </row>
    <row r="27" spans="1:7" ht="12.75">
      <c r="A27" t="s">
        <v>35</v>
      </c>
      <c r="B27" s="49">
        <v>-0.01553544</v>
      </c>
      <c r="C27" s="49">
        <v>0.01714573</v>
      </c>
      <c r="D27" s="49">
        <v>0.001343333</v>
      </c>
      <c r="E27" s="49">
        <v>-0.02841517</v>
      </c>
      <c r="F27" s="49">
        <v>-0.1519629</v>
      </c>
      <c r="G27" s="49">
        <v>-0.02488922</v>
      </c>
    </row>
    <row r="28" spans="1:7" ht="12.75">
      <c r="A28" t="s">
        <v>36</v>
      </c>
      <c r="B28" s="49">
        <v>-0.1989822</v>
      </c>
      <c r="C28" s="49">
        <v>-0.1050998</v>
      </c>
      <c r="D28" s="49">
        <v>-0.06108345</v>
      </c>
      <c r="E28" s="49">
        <v>-0.2048038</v>
      </c>
      <c r="F28" s="49">
        <v>-0.0460596</v>
      </c>
      <c r="G28" s="49">
        <v>-0.1242055</v>
      </c>
    </row>
    <row r="29" spans="1:7" ht="12.75">
      <c r="A29" t="s">
        <v>37</v>
      </c>
      <c r="B29" s="49">
        <v>-0.05609193</v>
      </c>
      <c r="C29" s="49">
        <v>0.004660216</v>
      </c>
      <c r="D29" s="49">
        <v>-0.07546805</v>
      </c>
      <c r="E29" s="49">
        <v>0.008431347</v>
      </c>
      <c r="F29" s="49">
        <v>-0.03273701</v>
      </c>
      <c r="G29" s="49">
        <v>-0.0274967</v>
      </c>
    </row>
    <row r="30" spans="1:7" ht="12.75">
      <c r="A30" t="s">
        <v>38</v>
      </c>
      <c r="B30" s="49">
        <v>0.05170238</v>
      </c>
      <c r="C30" s="49">
        <v>0.02858905</v>
      </c>
      <c r="D30" s="49">
        <v>0.05747352</v>
      </c>
      <c r="E30" s="49">
        <v>-0.02957081</v>
      </c>
      <c r="F30" s="49">
        <v>0.1473449</v>
      </c>
      <c r="G30" s="49">
        <v>0.04073578</v>
      </c>
    </row>
    <row r="31" spans="1:7" ht="12.75">
      <c r="A31" t="s">
        <v>39</v>
      </c>
      <c r="B31" s="49">
        <v>0.008754618</v>
      </c>
      <c r="C31" s="49">
        <v>-0.01</v>
      </c>
      <c r="D31" s="49">
        <v>-0.01136091</v>
      </c>
      <c r="E31" s="49">
        <v>-0.01879805</v>
      </c>
      <c r="F31" s="49">
        <v>0.02275602</v>
      </c>
      <c r="G31" s="49">
        <v>-0.00536055</v>
      </c>
    </row>
    <row r="32" spans="1:7" ht="12.75">
      <c r="A32" t="s">
        <v>40</v>
      </c>
      <c r="B32" s="49">
        <v>0.008377027</v>
      </c>
      <c r="C32" s="49">
        <v>0.04283088</v>
      </c>
      <c r="D32" s="49">
        <v>0.02726367</v>
      </c>
      <c r="E32" s="49">
        <v>0.009452733</v>
      </c>
      <c r="F32" s="49">
        <v>-0.005082819</v>
      </c>
      <c r="G32" s="49">
        <v>0.01968175</v>
      </c>
    </row>
    <row r="33" spans="1:7" ht="12.75">
      <c r="A33" t="s">
        <v>41</v>
      </c>
      <c r="B33" s="49">
        <v>0.1130667</v>
      </c>
      <c r="C33" s="49">
        <v>0.08695957</v>
      </c>
      <c r="D33" s="49">
        <v>0.1222539</v>
      </c>
      <c r="E33" s="49">
        <v>0.09444525</v>
      </c>
      <c r="F33" s="49">
        <v>0.07044393</v>
      </c>
      <c r="G33" s="49">
        <v>0.09882982</v>
      </c>
    </row>
    <row r="34" spans="1:7" ht="12.75">
      <c r="A34" t="s">
        <v>42</v>
      </c>
      <c r="B34" s="49">
        <v>-0.006355806</v>
      </c>
      <c r="C34" s="49">
        <v>-0.006503287</v>
      </c>
      <c r="D34" s="49">
        <v>-0.0003982749</v>
      </c>
      <c r="E34" s="49">
        <v>-0.007787533</v>
      </c>
      <c r="F34" s="49">
        <v>-0.02818597</v>
      </c>
      <c r="G34" s="49">
        <v>-0.008203865</v>
      </c>
    </row>
    <row r="35" spans="1:7" ht="12.75">
      <c r="A35" t="s">
        <v>43</v>
      </c>
      <c r="B35" s="49">
        <v>-0.002027832</v>
      </c>
      <c r="C35" s="49">
        <v>-0.001322099</v>
      </c>
      <c r="D35" s="49">
        <v>-0.003714651</v>
      </c>
      <c r="E35" s="49">
        <v>-0.002186115</v>
      </c>
      <c r="F35" s="49">
        <v>0.004978807</v>
      </c>
      <c r="G35" s="49">
        <v>-0.001367592</v>
      </c>
    </row>
    <row r="36" spans="1:6" ht="12.75">
      <c r="A36" t="s">
        <v>44</v>
      </c>
      <c r="B36" s="49">
        <v>20.59631</v>
      </c>
      <c r="C36" s="49">
        <v>20.59326</v>
      </c>
      <c r="D36" s="49">
        <v>20.60547</v>
      </c>
      <c r="E36" s="49">
        <v>20.60852</v>
      </c>
      <c r="F36" s="49">
        <v>20.61768</v>
      </c>
    </row>
    <row r="37" spans="1:6" ht="12.75">
      <c r="A37" t="s">
        <v>45</v>
      </c>
      <c r="B37" s="49">
        <v>0.3540039</v>
      </c>
      <c r="C37" s="49">
        <v>0.3311157</v>
      </c>
      <c r="D37" s="49">
        <v>0.3260295</v>
      </c>
      <c r="E37" s="49">
        <v>0.3224691</v>
      </c>
      <c r="F37" s="49">
        <v>0.319926</v>
      </c>
    </row>
    <row r="38" spans="1:7" ht="12.75">
      <c r="A38" t="s">
        <v>56</v>
      </c>
      <c r="B38" s="49">
        <v>0.0001576427</v>
      </c>
      <c r="C38" s="49">
        <v>-0.0001948114</v>
      </c>
      <c r="D38" s="49">
        <v>8.419229E-05</v>
      </c>
      <c r="E38" s="49">
        <v>-5.897067E-05</v>
      </c>
      <c r="F38" s="49">
        <v>0.0001352276</v>
      </c>
      <c r="G38" s="49">
        <v>0.0002409408</v>
      </c>
    </row>
    <row r="39" spans="1:7" ht="12.75">
      <c r="A39" t="s">
        <v>57</v>
      </c>
      <c r="B39" s="49">
        <v>2.075371E-05</v>
      </c>
      <c r="C39" s="49">
        <v>-0.0001418798</v>
      </c>
      <c r="D39" s="49">
        <v>0.0001351198</v>
      </c>
      <c r="E39" s="49">
        <v>0</v>
      </c>
      <c r="F39" s="49">
        <v>0</v>
      </c>
      <c r="G39" s="49">
        <v>0.001063145</v>
      </c>
    </row>
    <row r="40" spans="2:7" ht="12.75">
      <c r="B40" t="s">
        <v>46</v>
      </c>
      <c r="C40">
        <v>-0.00376</v>
      </c>
      <c r="D40" t="s">
        <v>47</v>
      </c>
      <c r="E40">
        <v>3.116271</v>
      </c>
      <c r="F40" t="s">
        <v>48</v>
      </c>
      <c r="G40">
        <v>55.108325</v>
      </c>
    </row>
    <row r="42" ht="12.75">
      <c r="A42" t="s">
        <v>58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12.505</v>
      </c>
      <c r="F44">
        <v>12.506</v>
      </c>
      <c r="J44">
        <v>12.506</v>
      </c>
    </row>
    <row r="50" spans="1:7" ht="12.75">
      <c r="A50" t="s">
        <v>59</v>
      </c>
      <c r="B50">
        <f>-0.017/(B7*B7+B22*B22)*(B21*B22+B6*B7)</f>
        <v>0.0001576427335311669</v>
      </c>
      <c r="C50">
        <f>-0.017/(C7*C7+C22*C22)*(C21*C22+C6*C7)</f>
        <v>-0.00019481149481162437</v>
      </c>
      <c r="D50">
        <f>-0.017/(D7*D7+D22*D22)*(D21*D22+D6*D7)</f>
        <v>8.41922895319052E-05</v>
      </c>
      <c r="E50">
        <f>-0.017/(E7*E7+E22*E22)*(E21*E22+E6*E7)</f>
        <v>-5.897066728369027E-05</v>
      </c>
      <c r="F50">
        <f>-0.017/(F7*F7+F22*F22)*(F21*F22+F6*F7)</f>
        <v>0.00013522763055951473</v>
      </c>
      <c r="G50">
        <f>(B50*B$4+C50*C$4+D50*D$4+E50*E$4+F50*F$4)/SUM(B$4:F$4)</f>
        <v>2.3976443114239576E-08</v>
      </c>
    </row>
    <row r="51" spans="1:7" ht="12.75">
      <c r="A51" t="s">
        <v>60</v>
      </c>
      <c r="B51">
        <f>-0.017/(B7*B7+B22*B22)*(B21*B7-B6*B22)</f>
        <v>2.075370981602479E-05</v>
      </c>
      <c r="C51">
        <f>-0.017/(C7*C7+C22*C22)*(C21*C7-C6*C22)</f>
        <v>-0.00014187984549797342</v>
      </c>
      <c r="D51">
        <f>-0.017/(D7*D7+D22*D22)*(D21*D7-D6*D22)</f>
        <v>0.00013511981609680597</v>
      </c>
      <c r="E51">
        <f>-0.017/(E7*E7+E22*E22)*(E21*E7-E6*E22)</f>
        <v>-7.930101082849699E-06</v>
      </c>
      <c r="F51">
        <f>-0.017/(F7*F7+F22*F22)*(F21*F7-F6*F22)</f>
        <v>3.3436486942783637E-06</v>
      </c>
      <c r="G51">
        <f>(B51*B$4+C51*C$4+D51*D$4+E51*E$4+F51*F$4)/SUM(B$4:F$4)</f>
        <v>-9.421699667303361E-08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10000.00965930958</v>
      </c>
      <c r="C62">
        <f>C7+(2/0.017)*(C8*C50-C23*C51)</f>
        <v>9999.936982297131</v>
      </c>
      <c r="D62">
        <f>D7+(2/0.017)*(D8*D50-D23*D51)</f>
        <v>10000.024479249538</v>
      </c>
      <c r="E62">
        <f>E7+(2/0.017)*(E8*E50-E23*E51)</f>
        <v>9999.996853945728</v>
      </c>
      <c r="F62">
        <f>F7+(2/0.017)*(F8*F50-F23*F51)</f>
        <v>9999.956785050006</v>
      </c>
    </row>
    <row r="63" spans="1:6" ht="12.75">
      <c r="A63" t="s">
        <v>68</v>
      </c>
      <c r="B63">
        <f>B8+(3/0.017)*(B9*B50-B24*B51)</f>
        <v>0.2945298796038169</v>
      </c>
      <c r="C63">
        <f>C8+(3/0.017)*(C9*C50-C24*C51)</f>
        <v>2.1249375168156175</v>
      </c>
      <c r="D63">
        <f>D8+(3/0.017)*(D9*D50-D24*D51)</f>
        <v>0.9012425910485234</v>
      </c>
      <c r="E63">
        <f>E8+(3/0.017)*(E9*E50-E24*E51)</f>
        <v>0.40003957723378436</v>
      </c>
      <c r="F63">
        <f>F8+(3/0.017)*(F9*F50-F24*F51)</f>
        <v>-2.581615510124696</v>
      </c>
    </row>
    <row r="64" spans="1:6" ht="12.75">
      <c r="A64" t="s">
        <v>69</v>
      </c>
      <c r="B64">
        <f>B9+(4/0.017)*(B10*B50-B25*B51)</f>
        <v>0.1482763672361235</v>
      </c>
      <c r="C64">
        <f>C9+(4/0.017)*(C10*C50-C25*C51)</f>
        <v>0.33333555280913924</v>
      </c>
      <c r="D64">
        <f>D9+(4/0.017)*(D10*D50-D25*D51)</f>
        <v>0.2669672263752689</v>
      </c>
      <c r="E64">
        <f>E9+(4/0.017)*(E10*E50-E25*E51)</f>
        <v>0.6254716882864184</v>
      </c>
      <c r="F64">
        <f>F9+(4/0.017)*(F10*F50-F25*F51)</f>
        <v>-0.46860026785287084</v>
      </c>
    </row>
    <row r="65" spans="1:6" ht="12.75">
      <c r="A65" t="s">
        <v>70</v>
      </c>
      <c r="B65">
        <f>B10+(5/0.017)*(B11*B50-B26*B51)</f>
        <v>0.0403962043627942</v>
      </c>
      <c r="C65">
        <f>C10+(5/0.017)*(C11*C50-C26*C51)</f>
        <v>-0.8969465884014284</v>
      </c>
      <c r="D65">
        <f>D10+(5/0.017)*(D11*D50-D26*D51)</f>
        <v>-0.43658283204397386</v>
      </c>
      <c r="E65">
        <f>E10+(5/0.017)*(E11*E50-E26*E51)</f>
        <v>-0.4715741147970547</v>
      </c>
      <c r="F65">
        <f>F10+(5/0.017)*(F11*F50-F26*F51)</f>
        <v>0.1170437085618688</v>
      </c>
    </row>
    <row r="66" spans="1:6" ht="12.75">
      <c r="A66" t="s">
        <v>71</v>
      </c>
      <c r="B66">
        <f>B11+(6/0.017)*(B12*B50-B27*B51)</f>
        <v>2.647156551492809</v>
      </c>
      <c r="C66">
        <f>C11+(6/0.017)*(C12*C50-C27*C51)</f>
        <v>2.284371735450488</v>
      </c>
      <c r="D66">
        <f>D11+(6/0.017)*(D12*D50-D27*D51)</f>
        <v>2.901953821076777</v>
      </c>
      <c r="E66">
        <f>E11+(6/0.017)*(E12*E50-E27*E51)</f>
        <v>2.9519988082030557</v>
      </c>
      <c r="F66">
        <f>F11+(6/0.017)*(F12*F50-F27*F51)</f>
        <v>13.92183316123426</v>
      </c>
    </row>
    <row r="67" spans="1:6" ht="12.75">
      <c r="A67" t="s">
        <v>72</v>
      </c>
      <c r="B67">
        <f>B12+(7/0.017)*(B13*B50-B28*B51)</f>
        <v>-0.13330587342486552</v>
      </c>
      <c r="C67">
        <f>C12+(7/0.017)*(C13*C50-C28*C51)</f>
        <v>-0.34131736222093295</v>
      </c>
      <c r="D67">
        <f>D12+(7/0.017)*(D13*D50-D28*D51)</f>
        <v>-0.249537181790481</v>
      </c>
      <c r="E67">
        <f>E12+(7/0.017)*(E13*E50-E28*E51)</f>
        <v>-0.12440070609742818</v>
      </c>
      <c r="F67">
        <f>F12+(7/0.017)*(F13*F50-F28*F51)</f>
        <v>-0.5112615156140654</v>
      </c>
    </row>
    <row r="68" spans="1:6" ht="12.75">
      <c r="A68" t="s">
        <v>73</v>
      </c>
      <c r="B68">
        <f>B13+(8/0.017)*(B14*B50-B29*B51)</f>
        <v>0.03580341446722497</v>
      </c>
      <c r="C68">
        <f>C13+(8/0.017)*(C14*C50-C29*C51)</f>
        <v>0.04385025510070518</v>
      </c>
      <c r="D68">
        <f>D13+(8/0.017)*(D14*D50-D29*D51)</f>
        <v>0.029139546473431446</v>
      </c>
      <c r="E68">
        <f>E13+(8/0.017)*(E14*E50-E29*E51)</f>
        <v>-0.0003059421921456176</v>
      </c>
      <c r="F68">
        <f>F13+(8/0.017)*(F14*F50-F29*F51)</f>
        <v>-0.08491285454374564</v>
      </c>
    </row>
    <row r="69" spans="1:6" ht="12.75">
      <c r="A69" t="s">
        <v>74</v>
      </c>
      <c r="B69">
        <f>B14+(9/0.017)*(B15*B50-B30*B51)</f>
        <v>0.0539485588671467</v>
      </c>
      <c r="C69">
        <f>C14+(9/0.017)*(C15*C50-C30*C51)</f>
        <v>-0.015515306568594256</v>
      </c>
      <c r="D69">
        <f>D14+(9/0.017)*(D15*D50-D30*D51)</f>
        <v>-0.007520052751410031</v>
      </c>
      <c r="E69">
        <f>E14+(9/0.017)*(E15*E50-E30*E51)</f>
        <v>-0.062315252203452284</v>
      </c>
      <c r="F69">
        <f>F14+(9/0.017)*(F15*F50-F30*F51)</f>
        <v>0.04699995597596493</v>
      </c>
    </row>
    <row r="70" spans="1:6" ht="12.75">
      <c r="A70" t="s">
        <v>75</v>
      </c>
      <c r="B70">
        <f>B15+(10/0.017)*(B16*B50-B31*B51)</f>
        <v>-0.31891702273164935</v>
      </c>
      <c r="C70">
        <f>C15+(10/0.017)*(C16*C50-C31*C51)</f>
        <v>-0.10015220647269153</v>
      </c>
      <c r="D70">
        <f>D15+(10/0.017)*(D16*D50-D31*D51)</f>
        <v>-0.03520737832994483</v>
      </c>
      <c r="E70">
        <f>E15+(10/0.017)*(E16*E50-E31*E51)</f>
        <v>-0.09226345214413675</v>
      </c>
      <c r="F70">
        <f>F15+(10/0.017)*(F16*F50-F31*F51)</f>
        <v>-0.3523154486180834</v>
      </c>
    </row>
    <row r="71" spans="1:6" ht="12.75">
      <c r="A71" t="s">
        <v>76</v>
      </c>
      <c r="B71">
        <f>B16+(11/0.017)*(B17*B50-B32*B51)</f>
        <v>-0.04598630767252921</v>
      </c>
      <c r="C71">
        <f>C16+(11/0.017)*(C17*C50-C32*C51)</f>
        <v>-0.05696944167375401</v>
      </c>
      <c r="D71">
        <f>D16+(11/0.017)*(D17*D50-D32*D51)</f>
        <v>-0.030092401445871525</v>
      </c>
      <c r="E71">
        <f>E16+(11/0.017)*(E17*E50-E32*E51)</f>
        <v>-0.009113511800852514</v>
      </c>
      <c r="F71">
        <f>F16+(11/0.017)*(F17*F50-F32*F51)</f>
        <v>-0.023726363549991313</v>
      </c>
    </row>
    <row r="72" spans="1:6" ht="12.75">
      <c r="A72" t="s">
        <v>77</v>
      </c>
      <c r="B72">
        <f>B17+(12/0.017)*(B18*B50-B33*B51)</f>
        <v>-0.03960808750491655</v>
      </c>
      <c r="C72">
        <f>C17+(12/0.017)*(C18*C50-C33*C51)</f>
        <v>-0.04105582402274184</v>
      </c>
      <c r="D72">
        <f>D17+(12/0.017)*(D18*D50-D33*D51)</f>
        <v>-0.04642322310019054</v>
      </c>
      <c r="E72">
        <f>E17+(12/0.017)*(E18*E50-E33*E51)</f>
        <v>-0.03426105468348735</v>
      </c>
      <c r="F72">
        <f>F17+(12/0.017)*(F18*F50-F33*F51)</f>
        <v>-0.055361705065429825</v>
      </c>
    </row>
    <row r="73" spans="1:6" ht="12.75">
      <c r="A73" t="s">
        <v>78</v>
      </c>
      <c r="B73">
        <f>B18+(13/0.017)*(B19*B50-B34*B51)</f>
        <v>0.028849796695428885</v>
      </c>
      <c r="C73">
        <f>C18+(13/0.017)*(C19*C50-C34*C51)</f>
        <v>0.036926532062000514</v>
      </c>
      <c r="D73">
        <f>D18+(13/0.017)*(D19*D50-D34*D51)</f>
        <v>0.03354772143871328</v>
      </c>
      <c r="E73">
        <f>E18+(13/0.017)*(E19*E50-E34*E51)</f>
        <v>0.02597922375372596</v>
      </c>
      <c r="F73">
        <f>F18+(13/0.017)*(F19*F50-F34*F51)</f>
        <v>-0.0023368548596943584</v>
      </c>
    </row>
    <row r="74" spans="1:6" ht="12.75">
      <c r="A74" t="s">
        <v>79</v>
      </c>
      <c r="B74">
        <f>B19+(14/0.017)*(B20*B50-B35*B51)</f>
        <v>-0.19710458770060665</v>
      </c>
      <c r="C74">
        <f>C19+(14/0.017)*(C20*C50-C35*C51)</f>
        <v>-0.17929954325274763</v>
      </c>
      <c r="D74">
        <f>D19+(14/0.017)*(D20*D50-D35*D51)</f>
        <v>-0.188635527759657</v>
      </c>
      <c r="E74">
        <f>E19+(14/0.017)*(E20*E50-E35*E51)</f>
        <v>-0.1783314725371621</v>
      </c>
      <c r="F74">
        <f>F19+(14/0.017)*(F20*F50-F35*F51)</f>
        <v>-0.13986763569316454</v>
      </c>
    </row>
    <row r="75" spans="1:6" ht="12.75">
      <c r="A75" t="s">
        <v>80</v>
      </c>
      <c r="B75" s="49">
        <f>B20</f>
        <v>-0.004727544</v>
      </c>
      <c r="C75" s="49">
        <f>C20</f>
        <v>0.003206736</v>
      </c>
      <c r="D75" s="49">
        <f>D20</f>
        <v>-0.001814039</v>
      </c>
      <c r="E75" s="49">
        <f>E20</f>
        <v>-0.006313396</v>
      </c>
      <c r="F75" s="49">
        <f>F20</f>
        <v>-0.009110904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10.41125522927186</v>
      </c>
      <c r="C82">
        <f>C22+(2/0.017)*(C8*C51+C23*C50)</f>
        <v>-14.890988574490617</v>
      </c>
      <c r="D82">
        <f>D22+(2/0.017)*(D8*D51+D23*D50)</f>
        <v>-5.2840326788581615</v>
      </c>
      <c r="E82">
        <f>E22+(2/0.017)*(E8*E51+E23*E50)</f>
        <v>13.631180326705493</v>
      </c>
      <c r="F82">
        <f>F22+(2/0.017)*(F8*F51+F23*F50)</f>
        <v>1.0839310087567562</v>
      </c>
    </row>
    <row r="83" spans="1:6" ht="12.75">
      <c r="A83" t="s">
        <v>83</v>
      </c>
      <c r="B83">
        <f>B23+(3/0.017)*(B9*B51+B24*B50)</f>
        <v>-1.822328903704739</v>
      </c>
      <c r="C83">
        <f>C23+(3/0.017)*(C9*C51+C24*C50)</f>
        <v>-0.5837109980255741</v>
      </c>
      <c r="D83">
        <f>D23+(3/0.017)*(D9*D51+D24*D50)</f>
        <v>-1.053196842589509</v>
      </c>
      <c r="E83">
        <f>E23+(3/0.017)*(E9*E51+E24*E50)</f>
        <v>-0.2640884342980569</v>
      </c>
      <c r="F83">
        <f>F23+(3/0.017)*(F9*F51+F24*F50)</f>
        <v>5.844265224012925</v>
      </c>
    </row>
    <row r="84" spans="1:6" ht="12.75">
      <c r="A84" t="s">
        <v>84</v>
      </c>
      <c r="B84">
        <f>B24+(4/0.017)*(B10*B51+B25*B50)</f>
        <v>-1.336613692935778</v>
      </c>
      <c r="C84">
        <f>C24+(4/0.017)*(C10*C51+C25*C50)</f>
        <v>-3.8555240700186433</v>
      </c>
      <c r="D84">
        <f>D24+(4/0.017)*(D10*D51+D25*D50)</f>
        <v>-2.6728570343309594</v>
      </c>
      <c r="E84">
        <f>E24+(4/0.017)*(E10*E51+E25*E50)</f>
        <v>-4.136420164646161</v>
      </c>
      <c r="F84">
        <f>F24+(4/0.017)*(F10*F51+F25*F50)</f>
        <v>-0.9363121700495678</v>
      </c>
    </row>
    <row r="85" spans="1:6" ht="12.75">
      <c r="A85" t="s">
        <v>85</v>
      </c>
      <c r="B85">
        <f>B25+(5/0.017)*(B11*B51+B26*B50)</f>
        <v>-0.6842864244309549</v>
      </c>
      <c r="C85">
        <f>C25+(5/0.017)*(C11*C51+C26*C50)</f>
        <v>-0.24307880429405715</v>
      </c>
      <c r="D85">
        <f>D25+(5/0.017)*(D11*D51+D26*D50)</f>
        <v>-0.5638795119409037</v>
      </c>
      <c r="E85">
        <f>E25+(5/0.017)*(E11*E51+E26*E50)</f>
        <v>-0.12511829809711375</v>
      </c>
      <c r="F85">
        <f>F25+(5/0.017)*(F11*F51+F26*F50)</f>
        <v>-0.26070700898354066</v>
      </c>
    </row>
    <row r="86" spans="1:6" ht="12.75">
      <c r="A86" t="s">
        <v>86</v>
      </c>
      <c r="B86">
        <f>B26+(6/0.017)*(B12*B51+B27*B50)</f>
        <v>1.0111648175065284</v>
      </c>
      <c r="C86">
        <f>C26+(6/0.017)*(C12*C51+C27*C50)</f>
        <v>0.4265725727768787</v>
      </c>
      <c r="D86">
        <f>D26+(6/0.017)*(D12*D51+D27*D50)</f>
        <v>0.3978503144471338</v>
      </c>
      <c r="E86">
        <f>E26+(6/0.017)*(E12*E51+E27*E50)</f>
        <v>0.31511176394175966</v>
      </c>
      <c r="F86">
        <f>F26+(6/0.017)*(F12*F51+F27*F50)</f>
        <v>1.8805016714279912</v>
      </c>
    </row>
    <row r="87" spans="1:6" ht="12.75">
      <c r="A87" t="s">
        <v>87</v>
      </c>
      <c r="B87">
        <f>B27+(7/0.017)*(B13*B51+B28*B50)</f>
        <v>-0.028201659699757478</v>
      </c>
      <c r="C87">
        <f>C27+(7/0.017)*(C13*C51+C28*C50)</f>
        <v>0.023186563560755907</v>
      </c>
      <c r="D87">
        <f>D27+(7/0.017)*(D13*D51+D28*D50)</f>
        <v>0.0005840845996452459</v>
      </c>
      <c r="E87">
        <f>E27+(7/0.017)*(E13*E51+E28*E50)</f>
        <v>-0.023435116996871026</v>
      </c>
      <c r="F87">
        <f>F27+(7/0.017)*(F13*F51+F28*F50)</f>
        <v>-0.15465090864106626</v>
      </c>
    </row>
    <row r="88" spans="1:6" ht="12.75">
      <c r="A88" t="s">
        <v>88</v>
      </c>
      <c r="B88">
        <f>B28+(8/0.017)*(B14*B51+B29*B50)</f>
        <v>-0.20235420699223092</v>
      </c>
      <c r="C88">
        <f>C28+(8/0.017)*(C14*C51+C29*C50)</f>
        <v>-0.10361098102820455</v>
      </c>
      <c r="D88">
        <f>D28+(8/0.017)*(D14*D51+D29*D50)</f>
        <v>-0.06419149389157042</v>
      </c>
      <c r="E88">
        <f>E28+(8/0.017)*(E14*E51+E29*E50)</f>
        <v>-0.20479491062117852</v>
      </c>
      <c r="F88">
        <f>F28+(8/0.017)*(F14*F51+F29*F50)</f>
        <v>-0.04802899200268908</v>
      </c>
    </row>
    <row r="89" spans="1:6" ht="12.75">
      <c r="A89" t="s">
        <v>89</v>
      </c>
      <c r="B89">
        <f>B29+(9/0.017)*(B15*B51+B30*B50)</f>
        <v>-0.05523761811298418</v>
      </c>
      <c r="C89">
        <f>C29+(9/0.017)*(C15*C51+C30*C50)</f>
        <v>0.009748265343749958</v>
      </c>
      <c r="D89">
        <f>D29+(9/0.017)*(D15*D51+D30*D50)</f>
        <v>-0.07539850668865307</v>
      </c>
      <c r="E89">
        <f>E29+(9/0.017)*(E15*E51+E30*E50)</f>
        <v>0.009743044676693997</v>
      </c>
      <c r="F89">
        <f>F29+(9/0.017)*(F15*F51+F30*F50)</f>
        <v>-0.02280935635183684</v>
      </c>
    </row>
    <row r="90" spans="1:6" ht="12.75">
      <c r="A90" t="s">
        <v>90</v>
      </c>
      <c r="B90">
        <f>B30+(10/0.017)*(B16*B51+B31*B50)</f>
        <v>0.052008701050817986</v>
      </c>
      <c r="C90">
        <f>C30+(10/0.017)*(C16*C51+C31*C50)</f>
        <v>0.035325362995188514</v>
      </c>
      <c r="D90">
        <f>D30+(10/0.017)*(D16*D51+D31*D50)</f>
        <v>0.05487079520387769</v>
      </c>
      <c r="E90">
        <f>E30+(10/0.017)*(E16*E51+E31*E50)</f>
        <v>-0.02886993351626128</v>
      </c>
      <c r="F90">
        <f>F30+(10/0.017)*(F16*F51+F31*F50)</f>
        <v>0.1491180502871208</v>
      </c>
    </row>
    <row r="91" spans="1:6" ht="12.75">
      <c r="A91" t="s">
        <v>91</v>
      </c>
      <c r="B91">
        <f>B31+(11/0.017)*(B17*B51+B32*B50)</f>
        <v>0.00902109809597403</v>
      </c>
      <c r="C91">
        <f>C31+(11/0.017)*(C17*C51+C32*C50)</f>
        <v>-0.01096951337502937</v>
      </c>
      <c r="D91">
        <f>D31+(11/0.017)*(D17*D51+D32*D50)</f>
        <v>-0.01315228532893973</v>
      </c>
      <c r="E91">
        <f>E31+(11/0.017)*(E17*E51+E32*E50)</f>
        <v>-0.01898406663050078</v>
      </c>
      <c r="F91">
        <f>F31+(11/0.017)*(F17*F51+F32*F50)</f>
        <v>0.022189387183111343</v>
      </c>
    </row>
    <row r="92" spans="1:6" ht="12.75">
      <c r="A92" t="s">
        <v>92</v>
      </c>
      <c r="B92">
        <f>B32+(12/0.017)*(B18*B51+B33*B50)</f>
        <v>0.021727006605378896</v>
      </c>
      <c r="C92">
        <f>C32+(12/0.017)*(C18*C51+C33*C50)</f>
        <v>0.029768974595063828</v>
      </c>
      <c r="D92">
        <f>D32+(12/0.017)*(D18*D51+D33*D50)</f>
        <v>0.03888513461080079</v>
      </c>
      <c r="E92">
        <f>E32+(12/0.017)*(E18*E51+E33*E50)</f>
        <v>0.005420722980019594</v>
      </c>
      <c r="F92">
        <f>F32+(12/0.017)*(F18*F51+F33*F50)</f>
        <v>0.0016695929008327661</v>
      </c>
    </row>
    <row r="93" spans="1:6" ht="12.75">
      <c r="A93" t="s">
        <v>93</v>
      </c>
      <c r="B93">
        <f>B33+(13/0.017)*(B19*B51+B34*B50)</f>
        <v>0.10918155071817186</v>
      </c>
      <c r="C93">
        <f>C33+(13/0.017)*(C19*C51+C34*C50)</f>
        <v>0.10730915593419417</v>
      </c>
      <c r="D93">
        <f>D33+(13/0.017)*(D19*D51+D34*D50)</f>
        <v>0.10270741643213391</v>
      </c>
      <c r="E93">
        <f>E33+(13/0.017)*(E19*E51+E34*E50)</f>
        <v>0.09587964002911673</v>
      </c>
      <c r="F93">
        <f>F33+(13/0.017)*(F19*F51+F34*F50)</f>
        <v>0.06717423746060858</v>
      </c>
    </row>
    <row r="94" spans="1:6" ht="12.75">
      <c r="A94" t="s">
        <v>94</v>
      </c>
      <c r="B94">
        <f>B34+(14/0.017)*(B20*B51+B35*B50)</f>
        <v>-0.006699865928421558</v>
      </c>
      <c r="C94">
        <f>C34+(14/0.017)*(C20*C51+C35*C50)</f>
        <v>-0.006665860868267865</v>
      </c>
      <c r="D94">
        <f>D34+(14/0.017)*(D20*D51+D35*D50)</f>
        <v>-0.0008576870317671653</v>
      </c>
      <c r="E94">
        <f>E34+(14/0.017)*(E20*E51+E35*E50)</f>
        <v>-0.007640135623370047</v>
      </c>
      <c r="F94">
        <f>F34+(14/0.017)*(F20*F51+F35*F50)</f>
        <v>-0.027656598202409552</v>
      </c>
    </row>
    <row r="95" spans="1:6" ht="12.75">
      <c r="A95" t="s">
        <v>95</v>
      </c>
      <c r="B95" s="49">
        <f>B35</f>
        <v>-0.002027832</v>
      </c>
      <c r="C95" s="49">
        <f>C35</f>
        <v>-0.001322099</v>
      </c>
      <c r="D95" s="49">
        <f>D35</f>
        <v>-0.003714651</v>
      </c>
      <c r="E95" s="49">
        <f>E35</f>
        <v>-0.002186115</v>
      </c>
      <c r="F95" s="49">
        <f>F35</f>
        <v>0.004978807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68</v>
      </c>
      <c r="B103">
        <f>B63*10000/B62</f>
        <v>0.2945295951085629</v>
      </c>
      <c r="C103">
        <f>C63*10000/C62</f>
        <v>2.124950907768109</v>
      </c>
      <c r="D103">
        <f>D63*10000/D62</f>
        <v>0.9012403848796958</v>
      </c>
      <c r="E103">
        <f>E63*10000/E62</f>
        <v>0.40003970308844605</v>
      </c>
      <c r="F103">
        <f>F63*10000/F62</f>
        <v>-2.581626666611426</v>
      </c>
      <c r="G103">
        <f>AVERAGE(C103:E103)</f>
        <v>1.1420769985787502</v>
      </c>
      <c r="H103">
        <f>STDEV(C103:E103)</f>
        <v>0.8873169511966299</v>
      </c>
      <c r="I103">
        <f>(B103*B4+C103*C4+D103*D4+E103*E4+F103*F4)/SUM(B4:F4)</f>
        <v>0.5230977714561066</v>
      </c>
      <c r="K103">
        <f>(LN(H103)+LN(H123))/2-LN(K114*K115^3)</f>
        <v>-4.400340794294385</v>
      </c>
    </row>
    <row r="104" spans="1:11" ht="12.75">
      <c r="A104" t="s">
        <v>69</v>
      </c>
      <c r="B104">
        <f>B64*10000/B62</f>
        <v>0.14827622401152837</v>
      </c>
      <c r="C104">
        <f>C64*10000/C62</f>
        <v>0.3333376534264591</v>
      </c>
      <c r="D104">
        <f>D64*10000/D62</f>
        <v>0.26696657286113334</v>
      </c>
      <c r="E104">
        <f>E64*10000/E62</f>
        <v>0.625471885063268</v>
      </c>
      <c r="F104">
        <f>F64*10000/F62</f>
        <v>-0.46860229291533634</v>
      </c>
      <c r="G104">
        <f>AVERAGE(C104:E104)</f>
        <v>0.4085920371169534</v>
      </c>
      <c r="H104">
        <f>STDEV(C104:E104)</f>
        <v>0.19073261760318988</v>
      </c>
      <c r="I104">
        <f>(B104*B4+C104*C4+D104*D4+E104*E4+F104*F4)/SUM(B4:F4)</f>
        <v>0.2539303935806155</v>
      </c>
      <c r="K104">
        <f>(LN(H104)+LN(H124))/2-LN(K114*K115^4)</f>
        <v>-4.242020857767744</v>
      </c>
    </row>
    <row r="105" spans="1:11" ht="12.75">
      <c r="A105" t="s">
        <v>70</v>
      </c>
      <c r="B105">
        <f>B65*10000/B62</f>
        <v>0.040396165342887515</v>
      </c>
      <c r="C105">
        <f>C65*10000/C62</f>
        <v>-0.8969522407884082</v>
      </c>
      <c r="D105">
        <f>D65*10000/D62</f>
        <v>-0.43658176332458104</v>
      </c>
      <c r="E105">
        <f>E65*10000/E62</f>
        <v>-0.4715742631568772</v>
      </c>
      <c r="F105">
        <f>F65*10000/F62</f>
        <v>0.11704421436785589</v>
      </c>
      <c r="G105">
        <f>AVERAGE(C105:E105)</f>
        <v>-0.6017027557566221</v>
      </c>
      <c r="H105">
        <f>STDEV(C105:E105)</f>
        <v>0.25629146019674476</v>
      </c>
      <c r="I105">
        <f>(B105*B4+C105*C4+D105*D4+E105*E4+F105*F4)/SUM(B4:F4)</f>
        <v>-0.4129822735889816</v>
      </c>
      <c r="K105">
        <f>(LN(H105)+LN(H125))/2-LN(K114*K115^5)</f>
        <v>-4.117916124656344</v>
      </c>
    </row>
    <row r="106" spans="1:11" ht="12.75">
      <c r="A106" t="s">
        <v>71</v>
      </c>
      <c r="B106">
        <f>B66*10000/B62</f>
        <v>2.647153994524815</v>
      </c>
      <c r="C106">
        <f>C66*10000/C62</f>
        <v>2.284386131127133</v>
      </c>
      <c r="D106">
        <f>D66*10000/D62</f>
        <v>2.901946717328993</v>
      </c>
      <c r="E106">
        <f>E66*10000/E62</f>
        <v>2.9519997369181943</v>
      </c>
      <c r="F106">
        <f>F66*10000/F62</f>
        <v>13.921893324626643</v>
      </c>
      <c r="G106">
        <f>AVERAGE(C106:E106)</f>
        <v>2.7127775284581066</v>
      </c>
      <c r="H106">
        <f>STDEV(C106:E106)</f>
        <v>0.3718409850633609</v>
      </c>
      <c r="I106">
        <f>(B106*B4+C106*C4+D106*D4+E106*E4+F106*F4)/SUM(B4:F4)</f>
        <v>4.1977232211792</v>
      </c>
      <c r="K106">
        <f>(LN(H106)+LN(H126))/2-LN(K114*K115^6)</f>
        <v>-4.024020363935128</v>
      </c>
    </row>
    <row r="107" spans="1:11" ht="12.75">
      <c r="A107" t="s">
        <v>72</v>
      </c>
      <c r="B107">
        <f>B67*10000/B62</f>
        <v>-0.13330574466071987</v>
      </c>
      <c r="C107">
        <f>C67*10000/C62</f>
        <v>-0.34131951313809916</v>
      </c>
      <c r="D107">
        <f>D67*10000/D62</f>
        <v>-0.24953657094368212</v>
      </c>
      <c r="E107">
        <f>E67*10000/E62</f>
        <v>-0.12440074523457778</v>
      </c>
      <c r="F107">
        <f>F67*10000/F62</f>
        <v>-0.5112637250376966</v>
      </c>
      <c r="G107">
        <f>AVERAGE(C107:E107)</f>
        <v>-0.238418943105453</v>
      </c>
      <c r="H107">
        <f>STDEV(C107:E107)</f>
        <v>0.10888589993087941</v>
      </c>
      <c r="I107">
        <f>(B107*B4+C107*C4+D107*D4+E107*E4+F107*F4)/SUM(B4:F4)</f>
        <v>-0.25960601831809443</v>
      </c>
      <c r="K107">
        <f>(LN(H107)+LN(H127))/2-LN(K114*K115^7)</f>
        <v>-4.501366245037306</v>
      </c>
    </row>
    <row r="108" spans="1:9" ht="12.75">
      <c r="A108" t="s">
        <v>73</v>
      </c>
      <c r="B108">
        <f>B68*10000/B62</f>
        <v>0.03580337988363194</v>
      </c>
      <c r="C108">
        <f>C68*10000/C62</f>
        <v>0.04385053143668125</v>
      </c>
      <c r="D108">
        <f>D68*10000/D62</f>
        <v>0.029139475142183104</v>
      </c>
      <c r="E108">
        <f>E68*10000/E62</f>
        <v>-0.00030594228839672194</v>
      </c>
      <c r="F108">
        <f>F68*10000/F62</f>
        <v>-0.08491322149580771</v>
      </c>
      <c r="G108">
        <f>AVERAGE(C108:E108)</f>
        <v>0.024228021430155875</v>
      </c>
      <c r="H108">
        <f>STDEV(C108:E108)</f>
        <v>0.022484223938851324</v>
      </c>
      <c r="I108">
        <f>(B108*B4+C108*C4+D108*D4+E108*E4+F108*F4)/SUM(B4:F4)</f>
        <v>0.011355933283575249</v>
      </c>
    </row>
    <row r="109" spans="1:9" ht="12.75">
      <c r="A109" t="s">
        <v>74</v>
      </c>
      <c r="B109">
        <f>B69*10000/B62</f>
        <v>0.05394850675661388</v>
      </c>
      <c r="C109">
        <f>C69*10000/C62</f>
        <v>-0.015515404343108333</v>
      </c>
      <c r="D109">
        <f>D69*10000/D62</f>
        <v>-0.007520034342930308</v>
      </c>
      <c r="E109">
        <f>E69*10000/E62</f>
        <v>-0.06231527180817499</v>
      </c>
      <c r="F109">
        <f>F69*10000/F62</f>
        <v>0.0470001590869174</v>
      </c>
      <c r="G109">
        <f>AVERAGE(C109:E109)</f>
        <v>-0.028450236831404546</v>
      </c>
      <c r="H109">
        <f>STDEV(C109:E109)</f>
        <v>0.02959918800986525</v>
      </c>
      <c r="I109">
        <f>(B109*B4+C109*C4+D109*D4+E109*E4+F109*F4)/SUM(B4:F4)</f>
        <v>-0.006460388604251238</v>
      </c>
    </row>
    <row r="110" spans="1:11" ht="12.75">
      <c r="A110" t="s">
        <v>75</v>
      </c>
      <c r="B110">
        <f>B70*10000/B62</f>
        <v>-0.31891671468012156</v>
      </c>
      <c r="C110">
        <f>C70*10000/C62</f>
        <v>-0.10015283761286775</v>
      </c>
      <c r="D110">
        <f>D70*10000/D62</f>
        <v>-0.035207292145135835</v>
      </c>
      <c r="E110">
        <f>E70*10000/E62</f>
        <v>-0.09226348117072866</v>
      </c>
      <c r="F110">
        <f>F70*10000/F62</f>
        <v>-0.3523169711541124</v>
      </c>
      <c r="G110">
        <f>AVERAGE(C110:E110)</f>
        <v>-0.07587453697624409</v>
      </c>
      <c r="H110">
        <f>STDEV(C110:E110)</f>
        <v>0.035439089828644785</v>
      </c>
      <c r="I110">
        <f>(B110*B4+C110*C4+D110*D4+E110*E4+F110*F4)/SUM(B4:F4)</f>
        <v>-0.14790548203117684</v>
      </c>
      <c r="K110">
        <f>EXP(AVERAGE(K103:K107))</f>
        <v>0.014162850887221419</v>
      </c>
    </row>
    <row r="111" spans="1:9" ht="12.75">
      <c r="A111" t="s">
        <v>76</v>
      </c>
      <c r="B111">
        <f>B71*10000/B62</f>
        <v>-0.04598626325297389</v>
      </c>
      <c r="C111">
        <f>C71*10000/C62</f>
        <v>-0.056969800684351216</v>
      </c>
      <c r="D111">
        <f>D71*10000/D62</f>
        <v>-0.03009232778211143</v>
      </c>
      <c r="E111">
        <f>E71*10000/E62</f>
        <v>-0.00911351466801369</v>
      </c>
      <c r="F111">
        <f>F71*10000/F62</f>
        <v>-0.023726466083795847</v>
      </c>
      <c r="G111">
        <f>AVERAGE(C111:E111)</f>
        <v>-0.032058547711492115</v>
      </c>
      <c r="H111">
        <f>STDEV(C111:E111)</f>
        <v>0.0239886544730503</v>
      </c>
      <c r="I111">
        <f>(B111*B4+C111*C4+D111*D4+E111*E4+F111*F4)/SUM(B4:F4)</f>
        <v>-0.032967825067176604</v>
      </c>
    </row>
    <row r="112" spans="1:9" ht="12.75">
      <c r="A112" t="s">
        <v>77</v>
      </c>
      <c r="B112">
        <f>B72*10000/B62</f>
        <v>-0.039608049246275596</v>
      </c>
      <c r="C112">
        <f>C72*10000/C62</f>
        <v>-0.041056082748744206</v>
      </c>
      <c r="D112">
        <f>D72*10000/D62</f>
        <v>-0.04642310945990246</v>
      </c>
      <c r="E112">
        <f>E72*10000/E62</f>
        <v>-0.03426106546220449</v>
      </c>
      <c r="F112">
        <f>F72*10000/F62</f>
        <v>-0.05536194431179533</v>
      </c>
      <c r="G112">
        <f>AVERAGE(C112:E112)</f>
        <v>-0.04058008589028372</v>
      </c>
      <c r="H112">
        <f>STDEV(C112:E112)</f>
        <v>0.006094978121981542</v>
      </c>
      <c r="I112">
        <f>(B112*B4+C112*C4+D112*D4+E112*E4+F112*F4)/SUM(B4:F4)</f>
        <v>-0.042411101077995485</v>
      </c>
    </row>
    <row r="113" spans="1:9" ht="12.75">
      <c r="A113" t="s">
        <v>78</v>
      </c>
      <c r="B113">
        <f>B73*10000/B62</f>
        <v>0.028849768828544044</v>
      </c>
      <c r="C113">
        <f>C73*10000/C62</f>
        <v>0.03692676476598951</v>
      </c>
      <c r="D113">
        <f>D73*10000/D62</f>
        <v>0.033547639316609854</v>
      </c>
      <c r="E113">
        <f>E73*10000/E62</f>
        <v>0.02597923192693332</v>
      </c>
      <c r="F113">
        <f>F73*10000/F62</f>
        <v>-0.0023368649584445903</v>
      </c>
      <c r="G113">
        <f>AVERAGE(C113:E113)</f>
        <v>0.03215121200317756</v>
      </c>
      <c r="H113">
        <f>STDEV(C113:E113)</f>
        <v>0.005605767186284853</v>
      </c>
      <c r="I113">
        <f>(B113*B4+C113*C4+D113*D4+E113*E4+F113*F4)/SUM(B4:F4)</f>
        <v>0.02707625150801082</v>
      </c>
    </row>
    <row r="114" spans="1:11" ht="12.75">
      <c r="A114" t="s">
        <v>79</v>
      </c>
      <c r="B114">
        <f>B74*10000/B62</f>
        <v>-0.19710439731136734</v>
      </c>
      <c r="C114">
        <f>C74*10000/C62</f>
        <v>-0.1793006731644022</v>
      </c>
      <c r="D114">
        <f>D74*10000/D62</f>
        <v>-0.1886350659951718</v>
      </c>
      <c r="E114">
        <f>E74*10000/E62</f>
        <v>-0.17833152864122886</v>
      </c>
      <c r="F114">
        <f>F74*10000/F62</f>
        <v>-0.13986824013306484</v>
      </c>
      <c r="G114">
        <f>AVERAGE(C114:E114)</f>
        <v>-0.18208908926693432</v>
      </c>
      <c r="H114">
        <f>STDEV(C114:E114)</f>
        <v>0.005689654538867203</v>
      </c>
      <c r="I114">
        <f>(B114*B4+C114*C4+D114*D4+E114*E4+F114*F4)/SUM(B4:F4)</f>
        <v>-0.17863317871504042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-0.004727539433523306</v>
      </c>
      <c r="C115">
        <f>C75*10000/C62</f>
        <v>0.0032067562082409903</v>
      </c>
      <c r="D115">
        <f>D75*10000/D62</f>
        <v>-0.001814034559379535</v>
      </c>
      <c r="E115">
        <f>E75*10000/E62</f>
        <v>-0.00631339798622927</v>
      </c>
      <c r="F115">
        <f>F75*10000/F62</f>
        <v>-0.009110943372896224</v>
      </c>
      <c r="G115">
        <f>AVERAGE(C115:E115)</f>
        <v>-0.0016402254457892715</v>
      </c>
      <c r="H115">
        <f>STDEV(C115:E115)</f>
        <v>0.004762456422645534</v>
      </c>
      <c r="I115">
        <f>(B115*B4+C115*C4+D115*D4+E115*E4+F115*F4)/SUM(B4:F4)</f>
        <v>-0.003082184675239155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10.411245172727837</v>
      </c>
      <c r="C122">
        <f>C82*10000/C62</f>
        <v>-14.891082414671319</v>
      </c>
      <c r="D122">
        <f>D82*10000/D62</f>
        <v>-5.284019743974374</v>
      </c>
      <c r="E122">
        <f>E82*10000/E62</f>
        <v>13.631184615150152</v>
      </c>
      <c r="F122">
        <f>F82*10000/F62</f>
        <v>1.083935692979433</v>
      </c>
      <c r="G122">
        <f>AVERAGE(C122:E122)</f>
        <v>-2.181305847831847</v>
      </c>
      <c r="H122">
        <f>STDEV(C122:E122)</f>
        <v>14.512065816798696</v>
      </c>
      <c r="I122">
        <f>(B122*B4+C122*C4+D122*D4+E122*E4+F122*F4)/SUM(B4:F4)</f>
        <v>0.07363374312395761</v>
      </c>
    </row>
    <row r="123" spans="1:9" ht="12.75">
      <c r="A123" t="s">
        <v>83</v>
      </c>
      <c r="B123">
        <f>B83*10000/B62</f>
        <v>-1.8223271434625354</v>
      </c>
      <c r="C123">
        <f>C83*10000/C62</f>
        <v>-0.5837146764613782</v>
      </c>
      <c r="D123">
        <f>D83*10000/D62</f>
        <v>-1.053194264448988</v>
      </c>
      <c r="E123">
        <f>E83*10000/E62</f>
        <v>-0.2640885173817377</v>
      </c>
      <c r="F123">
        <f>F83*10000/F62</f>
        <v>5.844290480085009</v>
      </c>
      <c r="G123">
        <f>AVERAGE(C123:E123)</f>
        <v>-0.6336658194307013</v>
      </c>
      <c r="H123">
        <f>STDEV(C123:E123)</f>
        <v>0.3969172552643651</v>
      </c>
      <c r="I123">
        <f>(B123*B4+C123*C4+D123*D4+E123*E4+F123*F4)/SUM(B4:F4)</f>
        <v>0.057963862115360185</v>
      </c>
    </row>
    <row r="124" spans="1:9" ht="12.75">
      <c r="A124" t="s">
        <v>84</v>
      </c>
      <c r="B124">
        <f>B84*10000/B62</f>
        <v>-1.3366124018604801</v>
      </c>
      <c r="C124">
        <f>C84*10000/C62</f>
        <v>-3.855548366798781</v>
      </c>
      <c r="D124">
        <f>D84*10000/D62</f>
        <v>-2.672850491393544</v>
      </c>
      <c r="E124">
        <f>E84*10000/E62</f>
        <v>-4.136421465986803</v>
      </c>
      <c r="F124">
        <f>F84*10000/F62</f>
        <v>-0.9363162163354145</v>
      </c>
      <c r="G124">
        <f>AVERAGE(C124:E124)</f>
        <v>-3.5549401080597094</v>
      </c>
      <c r="H124">
        <f>STDEV(C124:E124)</f>
        <v>0.7767135851358364</v>
      </c>
      <c r="I124">
        <f>(B124*B4+C124*C4+D124*D4+E124*E4+F124*F4)/SUM(B4:F4)</f>
        <v>-2.884704246532776</v>
      </c>
    </row>
    <row r="125" spans="1:9" ht="12.75">
      <c r="A125" t="s">
        <v>85</v>
      </c>
      <c r="B125">
        <f>B85*10000/B62</f>
        <v>-0.6842857634581518</v>
      </c>
      <c r="C125">
        <f>C85*10000/C62</f>
        <v>-0.24308033613049668</v>
      </c>
      <c r="D125">
        <f>D85*10000/D62</f>
        <v>-0.5638781316095544</v>
      </c>
      <c r="E125">
        <f>E85*10000/E62</f>
        <v>-0.12511833746002177</v>
      </c>
      <c r="F125">
        <f>F85*10000/F62</f>
        <v>-0.2607081356324451</v>
      </c>
      <c r="G125">
        <f>AVERAGE(C125:E125)</f>
        <v>-0.31069226840002423</v>
      </c>
      <c r="H125">
        <f>STDEV(C125:E125)</f>
        <v>0.22705961613516712</v>
      </c>
      <c r="I125">
        <f>(B125*B4+C125*C4+D125*D4+E125*E4+F125*F4)/SUM(B4:F4)</f>
        <v>-0.3581147531789508</v>
      </c>
    </row>
    <row r="126" spans="1:9" ht="12.75">
      <c r="A126" t="s">
        <v>86</v>
      </c>
      <c r="B126">
        <f>B86*10000/B62</f>
        <v>1.011163840792071</v>
      </c>
      <c r="C126">
        <f>C86*10000/C62</f>
        <v>0.4265752609561833</v>
      </c>
      <c r="D126">
        <f>D86*10000/D62</f>
        <v>0.39784934054180526</v>
      </c>
      <c r="E126">
        <f>E86*10000/E62</f>
        <v>0.315111863077662</v>
      </c>
      <c r="F126">
        <f>F86*10000/F62</f>
        <v>1.8805097980416796</v>
      </c>
      <c r="G126">
        <f>AVERAGE(C126:E126)</f>
        <v>0.3798454881918835</v>
      </c>
      <c r="H126">
        <f>STDEV(C126:E126)</f>
        <v>0.05787163632760645</v>
      </c>
      <c r="I126">
        <f>(B126*B4+C126*C4+D126*D4+E126*E4+F126*F4)/SUM(B4:F4)</f>
        <v>0.6713049229783613</v>
      </c>
    </row>
    <row r="127" spans="1:9" ht="12.75">
      <c r="A127" t="s">
        <v>87</v>
      </c>
      <c r="B127">
        <f>B87*10000/B62</f>
        <v>-0.028201632458927615</v>
      </c>
      <c r="C127">
        <f>C87*10000/C62</f>
        <v>0.02318670967807401</v>
      </c>
      <c r="D127">
        <f>D87*10000/D62</f>
        <v>0.0005840831698534794</v>
      </c>
      <c r="E127">
        <f>E87*10000/E62</f>
        <v>-0.02343512436968834</v>
      </c>
      <c r="F127">
        <f>F87*10000/F62</f>
        <v>-0.15465157696708276</v>
      </c>
      <c r="G127">
        <f>AVERAGE(C127:E127)</f>
        <v>0.00011188949274638348</v>
      </c>
      <c r="H127">
        <f>STDEV(C127:E127)</f>
        <v>0.023314503589950145</v>
      </c>
      <c r="I127">
        <f>(B127*B4+C127*C4+D127*D4+E127*E4+F127*F4)/SUM(B4:F4)</f>
        <v>-0.024615691952600147</v>
      </c>
    </row>
    <row r="128" spans="1:9" ht="12.75">
      <c r="A128" t="s">
        <v>88</v>
      </c>
      <c r="B128">
        <f>B88*10000/B62</f>
        <v>-0.20235401153222668</v>
      </c>
      <c r="C128">
        <f>C88*10000/C62</f>
        <v>-0.10361163396492086</v>
      </c>
      <c r="D128">
        <f>D88*10000/D62</f>
        <v>-0.06419133675599535</v>
      </c>
      <c r="E128">
        <f>E88*10000/E62</f>
        <v>-0.20479497505078914</v>
      </c>
      <c r="F128">
        <f>F88*10000/F62</f>
        <v>-0.048029199560634804</v>
      </c>
      <c r="G128">
        <f>AVERAGE(C128:E128)</f>
        <v>-0.12419931525723511</v>
      </c>
      <c r="H128">
        <f>STDEV(C128:E128)</f>
        <v>0.07252747921428628</v>
      </c>
      <c r="I128">
        <f>(B128*B4+C128*C4+D128*D4+E128*E4+F128*F4)/SUM(B4:F4)</f>
        <v>-0.1253427344648686</v>
      </c>
    </row>
    <row r="129" spans="1:9" ht="12.75">
      <c r="A129" t="s">
        <v>89</v>
      </c>
      <c r="B129">
        <f>B89*10000/B62</f>
        <v>-0.055237564757310335</v>
      </c>
      <c r="C129">
        <f>C89*10000/C62</f>
        <v>0.009748326775465978</v>
      </c>
      <c r="D129">
        <f>D89*10000/D62</f>
        <v>-0.07539832211921889</v>
      </c>
      <c r="E129">
        <f>E89*10000/E62</f>
        <v>0.009743047741909695</v>
      </c>
      <c r="F129">
        <f>F89*10000/F62</f>
        <v>-0.02280945492278223</v>
      </c>
      <c r="G129">
        <f>AVERAGE(C129:E129)</f>
        <v>-0.018635649200614404</v>
      </c>
      <c r="H129">
        <f>STDEV(C129:E129)</f>
        <v>0.04915791680508243</v>
      </c>
      <c r="I129">
        <f>(B129*B4+C129*C4+D129*D4+E129*E4+F129*F4)/SUM(B4:F4)</f>
        <v>-0.024491076571213778</v>
      </c>
    </row>
    <row r="130" spans="1:9" ht="12.75">
      <c r="A130" t="s">
        <v>90</v>
      </c>
      <c r="B130">
        <f>B90*10000/B62</f>
        <v>0.05200865081405208</v>
      </c>
      <c r="C130">
        <f>C90*10000/C62</f>
        <v>0.03532558560891427</v>
      </c>
      <c r="D130">
        <f>D90*10000/D62</f>
        <v>0.054870660884617686</v>
      </c>
      <c r="E130">
        <f>E90*10000/E62</f>
        <v>-0.028869942598901903</v>
      </c>
      <c r="F130">
        <f>F90*10000/F62</f>
        <v>0.14911869470281428</v>
      </c>
      <c r="G130">
        <f>AVERAGE(C130:E130)</f>
        <v>0.02044210129821002</v>
      </c>
      <c r="H130">
        <f>STDEV(C130:E130)</f>
        <v>0.04380936825458966</v>
      </c>
      <c r="I130">
        <f>(B130*B4+C130*C4+D130*D4+E130*E4+F130*F4)/SUM(B4:F4)</f>
        <v>0.04217408747815078</v>
      </c>
    </row>
    <row r="131" spans="1:9" ht="12.75">
      <c r="A131" t="s">
        <v>91</v>
      </c>
      <c r="B131">
        <f>B91*10000/B62</f>
        <v>0.009021089382224522</v>
      </c>
      <c r="C131">
        <f>C91*10000/C62</f>
        <v>-0.010969582502818447</v>
      </c>
      <c r="D131">
        <f>D91*10000/D62</f>
        <v>-0.013152253133211085</v>
      </c>
      <c r="E131">
        <f>E91*10000/E62</f>
        <v>-0.018984072602993052</v>
      </c>
      <c r="F131">
        <f>F91*10000/F62</f>
        <v>0.022189483074851492</v>
      </c>
      <c r="G131">
        <f>AVERAGE(C131:E131)</f>
        <v>-0.014368636079674195</v>
      </c>
      <c r="H131">
        <f>STDEV(C131:E131)</f>
        <v>0.004143392751813896</v>
      </c>
      <c r="I131">
        <f>(B131*B4+C131*C4+D131*D4+E131*E4+F131*F4)/SUM(B4:F4)</f>
        <v>-0.006108547659085736</v>
      </c>
    </row>
    <row r="132" spans="1:9" ht="12.75">
      <c r="A132" t="s">
        <v>92</v>
      </c>
      <c r="B132">
        <f>B92*10000/B62</f>
        <v>0.02172698561861086</v>
      </c>
      <c r="C132">
        <f>C92*10000/C62</f>
        <v>0.029769162193485604</v>
      </c>
      <c r="D132">
        <f>D92*10000/D62</f>
        <v>0.038885039423142455</v>
      </c>
      <c r="E132">
        <f>E92*10000/E62</f>
        <v>0.005420724685409</v>
      </c>
      <c r="F132">
        <f>F92*10000/F62</f>
        <v>0.0016696001160013182</v>
      </c>
      <c r="G132">
        <f>AVERAGE(C132:E132)</f>
        <v>0.024691642100679017</v>
      </c>
      <c r="H132">
        <f>STDEV(C132:E132)</f>
        <v>0.01730031785650663</v>
      </c>
      <c r="I132">
        <f>(B132*B4+C132*C4+D132*D4+E132*E4+F132*F4)/SUM(B4:F4)</f>
        <v>0.021195874168456242</v>
      </c>
    </row>
    <row r="133" spans="1:9" ht="12.75">
      <c r="A133" t="s">
        <v>93</v>
      </c>
      <c r="B133">
        <f>B93*10000/B62</f>
        <v>0.10918144525643385</v>
      </c>
      <c r="C133">
        <f>C93*10000/C62</f>
        <v>0.10730983217610608</v>
      </c>
      <c r="D133">
        <f>D93*10000/D62</f>
        <v>0.10270716501270175</v>
      </c>
      <c r="E133">
        <f>E93*10000/E62</f>
        <v>0.09587967019338134</v>
      </c>
      <c r="F133">
        <f>F93*10000/F62</f>
        <v>0.06717452775499436</v>
      </c>
      <c r="G133">
        <f>AVERAGE(C133:E133)</f>
        <v>0.10196555579406306</v>
      </c>
      <c r="H133">
        <f>STDEV(C133:E133)</f>
        <v>0.005751055460757331</v>
      </c>
      <c r="I133">
        <f>(B133*B4+C133*C4+D133*D4+E133*E4+F133*F4)/SUM(B4:F4)</f>
        <v>0.09837232342618389</v>
      </c>
    </row>
    <row r="134" spans="1:9" ht="12.75">
      <c r="A134" t="s">
        <v>94</v>
      </c>
      <c r="B134">
        <f>B94*10000/B62</f>
        <v>-0.006699859456819894</v>
      </c>
      <c r="C134">
        <f>C94*10000/C62</f>
        <v>-0.00666590287525654</v>
      </c>
      <c r="D134">
        <f>D94*10000/D62</f>
        <v>-0.0008576849322188172</v>
      </c>
      <c r="E134">
        <f>E94*10000/E62</f>
        <v>-0.007640138026998935</v>
      </c>
      <c r="F134">
        <f>F94*10000/F62</f>
        <v>-0.027656717720776883</v>
      </c>
      <c r="G134">
        <f>AVERAGE(C134:E134)</f>
        <v>-0.005054575278158097</v>
      </c>
      <c r="H134">
        <f>STDEV(C134:E134)</f>
        <v>0.0036671105743625166</v>
      </c>
      <c r="I134">
        <f>(B134*B4+C134*C4+D134*D4+E134*E4+F134*F4)/SUM(B4:F4)</f>
        <v>-0.00830597964595101</v>
      </c>
    </row>
    <row r="135" spans="1:9" ht="12.75">
      <c r="A135" t="s">
        <v>95</v>
      </c>
      <c r="B135">
        <f>B95*10000/B62</f>
        <v>-0.002027830041256185</v>
      </c>
      <c r="C135">
        <f>C95*10000/C62</f>
        <v>-0.0013221073316166984</v>
      </c>
      <c r="D135">
        <f>D95*10000/D62</f>
        <v>-0.003714641906835382</v>
      </c>
      <c r="E135">
        <f>E95*10000/E62</f>
        <v>-0.00218611568776386</v>
      </c>
      <c r="F135">
        <f>F95*10000/F62</f>
        <v>0.004978828515982535</v>
      </c>
      <c r="G135">
        <f>AVERAGE(C135:E135)</f>
        <v>-0.0024076216420719798</v>
      </c>
      <c r="H135">
        <f>STDEV(C135:E135)</f>
        <v>0.0012115502834177687</v>
      </c>
      <c r="I135">
        <f>(B135*B4+C135*C4+D135*D4+E135*E4+F135*F4)/SUM(B4:F4)</f>
        <v>-0.0013677876158878987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2005-02-23T12:32:31Z</cp:lastPrinted>
  <dcterms:created xsi:type="dcterms:W3CDTF">2005-02-23T12:32:31Z</dcterms:created>
  <dcterms:modified xsi:type="dcterms:W3CDTF">2005-02-25T12:06:53Z</dcterms:modified>
  <cp:category/>
  <cp:version/>
  <cp:contentType/>
  <cp:contentStatus/>
</cp:coreProperties>
</file>