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<sst xmlns="http://schemas.openxmlformats.org/spreadsheetml/2006/main" count="204" uniqueCount="99">
  <si>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Thu 24/02/2005       07:53:44</t>
  </si>
  <si>
    <t>LISSNER</t>
  </si>
  <si>
    <t>HCMQAP082_REF02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</si>
  <si>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</si>
  <si>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</si>
  <si>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</si>
  <si>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</si>
  <si>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</si>
  <si>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</si>
  <si>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</si>
  <si>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</si>
  <si>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</si>
  <si>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</si>
  <si>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</si>
  <si>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</si>
  <si>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</si>
  <si>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</si>
  <si>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</si>
  <si>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</si>
  <si>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</si>
  <si>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</si>
  <si>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</si>
  <si>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</si>
  <si>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</si>
  <si>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</si>
  <si>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</si>
  <si>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</si>
  <si>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</si>
  <si>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</si>
  <si>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</si>
  <si>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</si>
  <si>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</si>
  <si>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</si>
  <si>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</si>
  <si>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</si>
  <si>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</si>
  <si>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</si>
  <si>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</si>
  <si>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</si>
  <si>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</si>
  <si>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</si>
  <si>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</si>
  <si>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</si>
  <si>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</si>
  <si>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</si>
  <si>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</si>
  <si>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</si>
  <si>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</si>
  <si>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</si>
  <si>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</si>
  <si>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</si>
  <si>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</si>
  <si>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</si>
  <si>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</si>
  <si>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</si>
  <si>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HCMQAP082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</si>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</sst>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100738"/>
        <c:axId val="24580051"/>
      </c:lineChart>
      <c:catAx>
        <c:axId val="25100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-0.003761</v>
      </c>
      <c r="D4" s="12">
        <v>-0.00376</v>
      </c>
      <c r="E4" s="12">
        <v>-0.003758</v>
      </c>
      <c r="F4" s="24">
        <v>-0.002084</v>
      </c>
      <c r="G4" s="34">
        <v>-0.011716</v>
      </c>
    </row>
    <row r="5" spans="1:7" ht="12.75" thickBot="1">
      <c r="A5" s="44" t="s">
        <v>13</v>
      </c>
      <c r="B5" s="45">
        <v>0.222895</v>
      </c>
      <c r="C5" s="46">
        <v>-0.769451</v>
      </c>
      <c r="D5" s="46">
        <v>-0.251566</v>
      </c>
      <c r="E5" s="46">
        <v>0.72682</v>
      </c>
      <c r="F5" s="47">
        <v>0.312513</v>
      </c>
      <c r="G5" s="48">
        <v>6.44683</v>
      </c>
    </row>
    <row r="6" spans="1:7" ht="12.75" thickTop="1">
      <c r="A6" s="6" t="s">
        <v>14</v>
      </c>
      <c r="B6" s="39">
        <v>-116.1427</v>
      </c>
      <c r="C6" s="40">
        <v>105.3022</v>
      </c>
      <c r="D6" s="40">
        <v>-32.41025</v>
      </c>
      <c r="E6" s="40">
        <v>40.74621</v>
      </c>
      <c r="F6" s="41">
        <v>-79.02432</v>
      </c>
      <c r="G6" s="42">
        <v>0.001955765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0.236617</v>
      </c>
      <c r="C8" s="13">
        <v>2.207091</v>
      </c>
      <c r="D8" s="13">
        <v>0.851011</v>
      </c>
      <c r="E8" s="13">
        <v>0.4299021</v>
      </c>
      <c r="F8" s="25">
        <v>-2.66754</v>
      </c>
      <c r="G8" s="35">
        <v>0.5180029</v>
      </c>
    </row>
    <row r="9" spans="1:7" ht="12">
      <c r="A9" s="20" t="s">
        <v>17</v>
      </c>
      <c r="B9" s="29">
        <v>0.1256378</v>
      </c>
      <c r="C9" s="13">
        <v>0.3053915</v>
      </c>
      <c r="D9" s="13">
        <v>0.2624028</v>
      </c>
      <c r="E9" s="13">
        <v>0.6103581</v>
      </c>
      <c r="F9" s="25">
        <v>-0.5051951</v>
      </c>
      <c r="G9" s="35">
        <v>0.234257</v>
      </c>
    </row>
    <row r="10" spans="1:7" ht="12">
      <c r="A10" s="20" t="s">
        <v>18</v>
      </c>
      <c r="B10" s="29">
        <v>-0.09077807</v>
      </c>
      <c r="C10" s="13">
        <v>-0.7917153</v>
      </c>
      <c r="D10" s="13">
        <v>-0.4630494</v>
      </c>
      <c r="E10" s="13">
        <v>-0.4228963</v>
      </c>
      <c r="F10" s="25">
        <v>-0.4343634</v>
      </c>
      <c r="G10" s="35">
        <v>-0.474811</v>
      </c>
    </row>
    <row r="11" spans="1:7" ht="12">
      <c r="A11" s="21" t="s">
        <v>19</v>
      </c>
      <c r="B11" s="31">
        <v>2.655096</v>
      </c>
      <c r="C11" s="15">
        <v>2.259817</v>
      </c>
      <c r="D11" s="15">
        <v>2.903621</v>
      </c>
      <c r="E11" s="15">
        <v>2.94202</v>
      </c>
      <c r="F11" s="27">
        <v>13.92438</v>
      </c>
      <c r="G11" s="37">
        <v>4.191631</v>
      </c>
    </row>
    <row r="12" spans="1:7" ht="12">
      <c r="A12" s="20" t="s">
        <v>20</v>
      </c>
      <c r="B12" s="29">
        <v>-0.138301</v>
      </c>
      <c r="C12" s="13">
        <v>-0.3303761</v>
      </c>
      <c r="D12" s="13">
        <v>-0.2549814</v>
      </c>
      <c r="E12" s="13">
        <v>-0.1199836</v>
      </c>
      <c r="F12" s="25">
        <v>-0.5071937</v>
      </c>
      <c r="G12" s="35">
        <v>-0.2574064</v>
      </c>
    </row>
    <row r="13" spans="1:7" ht="12">
      <c r="A13" s="20" t="s">
        <v>21</v>
      </c>
      <c r="B13" s="29">
        <v>0.01961588</v>
      </c>
      <c r="C13" s="13">
        <v>0.04231376</v>
      </c>
      <c r="D13" s="13">
        <v>0.02486544</v>
      </c>
      <c r="E13" s="13">
        <v>0.0004851854</v>
      </c>
      <c r="F13" s="25">
        <v>-0.08619069</v>
      </c>
      <c r="G13" s="35">
        <v>0.007628255</v>
      </c>
    </row>
    <row r="14" spans="1:7" ht="12">
      <c r="A14" s="20" t="s">
        <v>22</v>
      </c>
      <c r="B14" s="29">
        <v>0.09392565</v>
      </c>
      <c r="C14" s="13">
        <v>-0.02951374</v>
      </c>
      <c r="D14" s="13">
        <v>-0.00439965</v>
      </c>
      <c r="E14" s="13">
        <v>-0.06135779</v>
      </c>
      <c r="F14" s="25">
        <v>0.07658825</v>
      </c>
      <c r="G14" s="35">
        <v>0.000883161</v>
      </c>
    </row>
    <row r="15" spans="1:7" ht="12">
      <c r="A15" s="21" t="s">
        <v>23</v>
      </c>
      <c r="B15" s="31">
        <v>-0.3134363</v>
      </c>
      <c r="C15" s="15">
        <v>-0.1034339</v>
      </c>
      <c r="D15" s="15">
        <v>-0.036007</v>
      </c>
      <c r="E15" s="15">
        <v>-0.09755638</v>
      </c>
      <c r="F15" s="27">
        <v>-0.3497379</v>
      </c>
      <c r="G15" s="37">
        <v>-0.1490276</v>
      </c>
    </row>
    <row r="16" spans="1:7" ht="12">
      <c r="A16" s="20" t="s">
        <v>24</v>
      </c>
      <c r="B16" s="29">
        <v>-0.0415606</v>
      </c>
      <c r="C16" s="13">
        <v>-0.06400259</v>
      </c>
      <c r="D16" s="13">
        <v>-0.0255522</v>
      </c>
      <c r="E16" s="13">
        <v>-0.01391041</v>
      </c>
      <c r="F16" s="25">
        <v>-0.01980178</v>
      </c>
      <c r="G16" s="35">
        <v>-0.0335572</v>
      </c>
    </row>
    <row r="17" spans="1:7" ht="12">
      <c r="A17" s="20" t="s">
        <v>25</v>
      </c>
      <c r="B17" s="29">
        <v>-0.0445158</v>
      </c>
      <c r="C17" s="13">
        <v>-0.04974549</v>
      </c>
      <c r="D17" s="13">
        <v>-0.04021832</v>
      </c>
      <c r="E17" s="13">
        <v>-0.03502242</v>
      </c>
      <c r="F17" s="25">
        <v>-0.05515289</v>
      </c>
      <c r="G17" s="35">
        <v>-0.04387458</v>
      </c>
    </row>
    <row r="18" spans="1:7" ht="12">
      <c r="A18" s="20" t="s">
        <v>26</v>
      </c>
      <c r="B18" s="29">
        <v>0.06024041</v>
      </c>
      <c r="C18" s="13">
        <v>0.01529169</v>
      </c>
      <c r="D18" s="13">
        <v>0.04094595</v>
      </c>
      <c r="E18" s="13">
        <v>0.01742035</v>
      </c>
      <c r="F18" s="25">
        <v>0.01232341</v>
      </c>
      <c r="G18" s="35">
        <v>0.02809093</v>
      </c>
    </row>
    <row r="19" spans="1:7" ht="12">
      <c r="A19" s="21" t="s">
        <v>27</v>
      </c>
      <c r="B19" s="31">
        <v>-0.195142</v>
      </c>
      <c r="C19" s="15">
        <v>-0.1811952</v>
      </c>
      <c r="D19" s="15">
        <v>-0.1890704</v>
      </c>
      <c r="E19" s="15">
        <v>-0.1787018</v>
      </c>
      <c r="F19" s="27">
        <v>-0.1391013</v>
      </c>
      <c r="G19" s="37">
        <v>-0.1788959</v>
      </c>
    </row>
    <row r="20" spans="1:7" ht="12.75" thickBot="1">
      <c r="A20" s="44" t="s">
        <v>28</v>
      </c>
      <c r="B20" s="45">
        <v>-0.003502513</v>
      </c>
      <c r="C20" s="46">
        <v>0.002040788</v>
      </c>
      <c r="D20" s="46">
        <v>-0.00213573</v>
      </c>
      <c r="E20" s="46">
        <v>-0.004857935</v>
      </c>
      <c r="F20" s="47">
        <v>-0.01023662</v>
      </c>
      <c r="G20" s="48">
        <v>-0.003063377</v>
      </c>
    </row>
    <row r="21" spans="1:7" ht="12.75" thickTop="1">
      <c r="A21" s="6" t="s">
        <v>29</v>
      </c>
      <c r="B21" s="39">
        <v>-26.7693</v>
      </c>
      <c r="C21" s="40">
        <v>67.80391</v>
      </c>
      <c r="D21" s="40">
        <v>-65.40142</v>
      </c>
      <c r="E21" s="40">
        <v>18.85023</v>
      </c>
      <c r="F21" s="41">
        <v>-9.188271</v>
      </c>
      <c r="G21" s="43">
        <v>0.01547764</v>
      </c>
    </row>
    <row r="22" spans="1:7" ht="12">
      <c r="A22" s="20" t="s">
        <v>30</v>
      </c>
      <c r="B22" s="29">
        <v>4.457904</v>
      </c>
      <c r="C22" s="13">
        <v>-15.38903</v>
      </c>
      <c r="D22" s="13">
        <v>-5.031324</v>
      </c>
      <c r="E22" s="13">
        <v>14.53641</v>
      </c>
      <c r="F22" s="25">
        <v>6.25027</v>
      </c>
      <c r="G22" s="36">
        <v>0</v>
      </c>
    </row>
    <row r="23" spans="1:7" ht="12">
      <c r="A23" s="20" t="s">
        <v>31</v>
      </c>
      <c r="B23" s="29">
        <v>-1.742579</v>
      </c>
      <c r="C23" s="13">
        <v>-0.7018096</v>
      </c>
      <c r="D23" s="13">
        <v>-1.027044</v>
      </c>
      <c r="E23" s="13">
        <v>-0.3160241</v>
      </c>
      <c r="F23" s="25">
        <v>5.753383</v>
      </c>
      <c r="G23" s="35">
        <v>0.02293752</v>
      </c>
    </row>
    <row r="24" spans="1:7" ht="12">
      <c r="A24" s="20" t="s">
        <v>32</v>
      </c>
      <c r="B24" s="29">
        <v>-1.32124</v>
      </c>
      <c r="C24" s="13">
        <v>-3.897182</v>
      </c>
      <c r="D24" s="13">
        <v>-2.642625</v>
      </c>
      <c r="E24" s="13">
        <v>-4.141278</v>
      </c>
      <c r="F24" s="25">
        <v>-0.9692468</v>
      </c>
      <c r="G24" s="35">
        <v>-2.890719</v>
      </c>
    </row>
    <row r="25" spans="1:7" ht="12">
      <c r="A25" s="20" t="s">
        <v>33</v>
      </c>
      <c r="B25" s="29">
        <v>-0.7692977</v>
      </c>
      <c r="C25" s="13">
        <v>-0.1437779</v>
      </c>
      <c r="D25" s="13">
        <v>-0.6637209</v>
      </c>
      <c r="E25" s="13">
        <v>-0.09796589</v>
      </c>
      <c r="F25" s="25">
        <v>-0.4350872</v>
      </c>
      <c r="G25" s="35">
        <v>-0.3872596</v>
      </c>
    </row>
    <row r="26" spans="1:7" ht="12">
      <c r="A26" s="21" t="s">
        <v>34</v>
      </c>
      <c r="B26" s="31">
        <v>1.004263</v>
      </c>
      <c r="C26" s="15">
        <v>0.4055554</v>
      </c>
      <c r="D26" s="15">
        <v>0.4172342</v>
      </c>
      <c r="E26" s="15">
        <v>0.3142817</v>
      </c>
      <c r="F26" s="27">
        <v>1.940205</v>
      </c>
      <c r="G26" s="37">
        <v>0.677634</v>
      </c>
    </row>
    <row r="27" spans="1:7" ht="12">
      <c r="A27" s="20" t="s">
        <v>35</v>
      </c>
      <c r="B27" s="29">
        <v>-0.0193791</v>
      </c>
      <c r="C27" s="13">
        <v>0.01911313</v>
      </c>
      <c r="D27" s="13">
        <v>0.004069795</v>
      </c>
      <c r="E27" s="13">
        <v>-0.02679198</v>
      </c>
      <c r="F27" s="25">
        <v>-0.1474053</v>
      </c>
      <c r="G27" s="35">
        <v>-0.02332094</v>
      </c>
    </row>
    <row r="28" spans="1:7" ht="12">
      <c r="A28" s="20" t="s">
        <v>36</v>
      </c>
      <c r="B28" s="29">
        <v>-0.1901686</v>
      </c>
      <c r="C28" s="13">
        <v>-0.101246</v>
      </c>
      <c r="D28" s="13">
        <v>-0.06233471</v>
      </c>
      <c r="E28" s="13">
        <v>-0.2016244</v>
      </c>
      <c r="F28" s="25">
        <v>-0.03648743</v>
      </c>
      <c r="G28" s="35">
        <v>-0.1202587</v>
      </c>
    </row>
    <row r="29" spans="1:7" ht="12">
      <c r="A29" s="20" t="s">
        <v>37</v>
      </c>
      <c r="B29" s="29">
        <v>-0.04538849</v>
      </c>
      <c r="C29" s="13">
        <v>0.009989328</v>
      </c>
      <c r="D29" s="13">
        <v>-0.07463597</v>
      </c>
      <c r="E29" s="13">
        <v>0.005232685</v>
      </c>
      <c r="F29" s="25">
        <v>-0.02570892</v>
      </c>
      <c r="G29" s="35">
        <v>-0.02429682</v>
      </c>
    </row>
    <row r="30" spans="1:7" ht="12">
      <c r="A30" s="21" t="s">
        <v>38</v>
      </c>
      <c r="B30" s="31">
        <v>0.05532409</v>
      </c>
      <c r="C30" s="15">
        <v>0.03547964</v>
      </c>
      <c r="D30" s="15">
        <v>0.06210305</v>
      </c>
      <c r="E30" s="15">
        <v>-0.02943609</v>
      </c>
      <c r="F30" s="27">
        <v>0.1443162</v>
      </c>
      <c r="G30" s="37">
        <v>0.04366275</v>
      </c>
    </row>
    <row r="31" spans="1:7" ht="12">
      <c r="A31" s="20" t="s">
        <v>39</v>
      </c>
      <c r="B31" s="29">
        <v>0.01105226</v>
      </c>
      <c r="C31" s="13">
        <v>-0.009095581</v>
      </c>
      <c r="D31" s="13">
        <v>-0.01167863</v>
      </c>
      <c r="E31" s="13">
        <v>-0.01739712</v>
      </c>
      <c r="F31" s="25">
        <v>0.02211744</v>
      </c>
      <c r="G31" s="35">
        <v>-0.004634841</v>
      </c>
    </row>
    <row r="32" spans="1:7" ht="12">
      <c r="A32" s="20" t="s">
        <v>40</v>
      </c>
      <c r="B32" s="29">
        <v>0.005970797</v>
      </c>
      <c r="C32" s="13">
        <v>0.04096515</v>
      </c>
      <c r="D32" s="13">
        <v>0.02911497</v>
      </c>
      <c r="E32" s="13">
        <v>0.01177299</v>
      </c>
      <c r="F32" s="25">
        <v>-0.002055956</v>
      </c>
      <c r="G32" s="35">
        <v>0.02029136</v>
      </c>
    </row>
    <row r="33" spans="1:7" ht="12">
      <c r="A33" s="20" t="s">
        <v>41</v>
      </c>
      <c r="B33" s="29">
        <v>0.1178016</v>
      </c>
      <c r="C33" s="13">
        <v>0.09108808</v>
      </c>
      <c r="D33" s="13">
        <v>0.1201458</v>
      </c>
      <c r="E33" s="13">
        <v>0.09438533</v>
      </c>
      <c r="F33" s="25">
        <v>0.07141285</v>
      </c>
      <c r="G33" s="35">
        <v>0.1001156</v>
      </c>
    </row>
    <row r="34" spans="1:7" ht="12">
      <c r="A34" s="21" t="s">
        <v>42</v>
      </c>
      <c r="B34" s="31">
        <v>-0.004682871</v>
      </c>
      <c r="C34" s="15">
        <v>-0.00352813</v>
      </c>
      <c r="D34" s="15">
        <v>0.0002528486</v>
      </c>
      <c r="E34" s="15">
        <v>-0.006171277</v>
      </c>
      <c r="F34" s="27">
        <v>-0.02523169</v>
      </c>
      <c r="G34" s="37">
        <v>-0.006307837</v>
      </c>
    </row>
    <row r="35" spans="1:7" ht="12.75" thickBot="1">
      <c r="A35" s="22" t="s">
        <v>43</v>
      </c>
      <c r="B35" s="32">
        <v>-0.002102428</v>
      </c>
      <c r="C35" s="16">
        <v>-0.001292361</v>
      </c>
      <c r="D35" s="16">
        <v>-0.004075599</v>
      </c>
      <c r="E35" s="16">
        <v>-0.001865008</v>
      </c>
      <c r="F35" s="28">
        <v>0.004299662</v>
      </c>
      <c r="G35" s="38">
        <v>-0.001471322</v>
      </c>
    </row>
    <row r="36" spans="1:7" ht="12">
      <c r="A36" s="4" t="s">
        <v>44</v>
      </c>
      <c r="B36" s="3">
        <v>19.10706</v>
      </c>
      <c r="C36" s="3">
        <v>19.104</v>
      </c>
      <c r="D36" s="3">
        <v>19.11621</v>
      </c>
      <c r="E36" s="3">
        <v>19.11621</v>
      </c>
      <c r="F36" s="3">
        <v>19.12842</v>
      </c>
      <c r="G36" s="3"/>
    </row>
    <row r="37" spans="1:6" ht="12">
      <c r="A37" s="4" t="s">
        <v>45</v>
      </c>
      <c r="B37" s="2">
        <v>0.382487</v>
      </c>
      <c r="C37" s="2">
        <v>0.3575643</v>
      </c>
      <c r="D37" s="2">
        <v>0.3489177</v>
      </c>
      <c r="E37" s="2">
        <v>0.3382365</v>
      </c>
      <c r="F37" s="2">
        <v>0.3377279</v>
      </c>
    </row>
    <row r="38" spans="1:7" ht="12">
      <c r="A38" s="4" t="s">
        <v>53</v>
      </c>
      <c r="B38" s="2">
        <v>0.0001974629</v>
      </c>
      <c r="C38" s="2">
        <v>-0.0001788359</v>
      </c>
      <c r="D38" s="2">
        <v>5.504147E-05</v>
      </c>
      <c r="E38" s="2">
        <v>-6.931499E-05</v>
      </c>
      <c r="F38" s="2">
        <v>0.000134351</v>
      </c>
      <c r="G38" s="2">
        <v>0.0002530261</v>
      </c>
    </row>
    <row r="39" spans="1:7" ht="12.75" thickBot="1">
      <c r="A39" s="4" t="s">
        <v>54</v>
      </c>
      <c r="B39" s="2">
        <v>4.541978E-05</v>
      </c>
      <c r="C39" s="2">
        <v>-0.0001155419</v>
      </c>
      <c r="D39" s="2">
        <v>0.0001112101</v>
      </c>
      <c r="E39" s="2">
        <v>-3.194464E-05</v>
      </c>
      <c r="F39" s="2">
        <v>1.553609E-05</v>
      </c>
      <c r="G39" s="2">
        <v>0.001070386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3.116275</v>
      </c>
      <c r="F40" s="17" t="s">
        <v>48</v>
      </c>
      <c r="G40" s="8">
        <v>55.112803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55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0.003761</v>
      </c>
      <c r="D4">
        <v>0.00376</v>
      </c>
      <c r="E4">
        <v>0.003758</v>
      </c>
      <c r="F4">
        <v>0.002084</v>
      </c>
      <c r="G4">
        <v>0.011716</v>
      </c>
    </row>
    <row r="5" spans="1:7" ht="12.75">
      <c r="A5" t="s">
        <v>13</v>
      </c>
      <c r="B5">
        <v>0.222895</v>
      </c>
      <c r="C5">
        <v>-0.769451</v>
      </c>
      <c r="D5">
        <v>-0.251566</v>
      </c>
      <c r="E5">
        <v>0.72682</v>
      </c>
      <c r="F5">
        <v>0.312513</v>
      </c>
      <c r="G5">
        <v>6.44683</v>
      </c>
    </row>
    <row r="6" spans="1:7" ht="12.75">
      <c r="A6" t="s">
        <v>14</v>
      </c>
      <c r="B6" s="49">
        <v>-116.1427</v>
      </c>
      <c r="C6" s="49">
        <v>105.3022</v>
      </c>
      <c r="D6" s="49">
        <v>-32.41025</v>
      </c>
      <c r="E6" s="49">
        <v>40.74621</v>
      </c>
      <c r="F6" s="49">
        <v>-79.02432</v>
      </c>
      <c r="G6" s="49">
        <v>0.001955765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0.236617</v>
      </c>
      <c r="C8" s="49">
        <v>2.207091</v>
      </c>
      <c r="D8" s="49">
        <v>0.851011</v>
      </c>
      <c r="E8" s="49">
        <v>0.4299021</v>
      </c>
      <c r="F8" s="49">
        <v>-2.66754</v>
      </c>
      <c r="G8" s="49">
        <v>0.5180029</v>
      </c>
    </row>
    <row r="9" spans="1:7" ht="12.75">
      <c r="A9" t="s">
        <v>17</v>
      </c>
      <c r="B9" s="49">
        <v>0.1256378</v>
      </c>
      <c r="C9" s="49">
        <v>0.3053915</v>
      </c>
      <c r="D9" s="49">
        <v>0.2624028</v>
      </c>
      <c r="E9" s="49">
        <v>0.6103581</v>
      </c>
      <c r="F9" s="49">
        <v>-0.5051951</v>
      </c>
      <c r="G9" s="49">
        <v>0.234257</v>
      </c>
    </row>
    <row r="10" spans="1:7" ht="12.75">
      <c r="A10" t="s">
        <v>18</v>
      </c>
      <c r="B10" s="49">
        <v>-0.09077807</v>
      </c>
      <c r="C10" s="49">
        <v>-0.7917153</v>
      </c>
      <c r="D10" s="49">
        <v>-0.4630494</v>
      </c>
      <c r="E10" s="49">
        <v>-0.4228963</v>
      </c>
      <c r="F10" s="49">
        <v>-0.4343634</v>
      </c>
      <c r="G10" s="49">
        <v>-0.474811</v>
      </c>
    </row>
    <row r="11" spans="1:7" ht="12.75">
      <c r="A11" t="s">
        <v>19</v>
      </c>
      <c r="B11" s="49">
        <v>2.655096</v>
      </c>
      <c r="C11" s="49">
        <v>2.259817</v>
      </c>
      <c r="D11" s="49">
        <v>2.903621</v>
      </c>
      <c r="E11" s="49">
        <v>2.94202</v>
      </c>
      <c r="F11" s="49">
        <v>13.92438</v>
      </c>
      <c r="G11" s="49">
        <v>4.191631</v>
      </c>
    </row>
    <row r="12" spans="1:7" ht="12.75">
      <c r="A12" t="s">
        <v>20</v>
      </c>
      <c r="B12" s="49">
        <v>-0.138301</v>
      </c>
      <c r="C12" s="49">
        <v>-0.3303761</v>
      </c>
      <c r="D12" s="49">
        <v>-0.2549814</v>
      </c>
      <c r="E12" s="49">
        <v>-0.1199836</v>
      </c>
      <c r="F12" s="49">
        <v>-0.5071937</v>
      </c>
      <c r="G12" s="49">
        <v>-0.2574064</v>
      </c>
    </row>
    <row r="13" spans="1:7" ht="12.75">
      <c r="A13" t="s">
        <v>21</v>
      </c>
      <c r="B13" s="49">
        <v>0.01961588</v>
      </c>
      <c r="C13" s="49">
        <v>0.04231376</v>
      </c>
      <c r="D13" s="49">
        <v>0.02486544</v>
      </c>
      <c r="E13" s="49">
        <v>0.0004851854</v>
      </c>
      <c r="F13" s="49">
        <v>-0.08619069</v>
      </c>
      <c r="G13" s="49">
        <v>0.007628255</v>
      </c>
    </row>
    <row r="14" spans="1:7" ht="12.75">
      <c r="A14" t="s">
        <v>22</v>
      </c>
      <c r="B14" s="49">
        <v>0.09392565</v>
      </c>
      <c r="C14" s="49">
        <v>-0.02951374</v>
      </c>
      <c r="D14" s="49">
        <v>-0.00439965</v>
      </c>
      <c r="E14" s="49">
        <v>-0.06135779</v>
      </c>
      <c r="F14" s="49">
        <v>0.07658825</v>
      </c>
      <c r="G14" s="49">
        <v>0.000883161</v>
      </c>
    </row>
    <row r="15" spans="1:7" ht="12.75">
      <c r="A15" t="s">
        <v>23</v>
      </c>
      <c r="B15" s="49">
        <v>-0.3134363</v>
      </c>
      <c r="C15" s="49">
        <v>-0.1034339</v>
      </c>
      <c r="D15" s="49">
        <v>-0.036007</v>
      </c>
      <c r="E15" s="49">
        <v>-0.09755638</v>
      </c>
      <c r="F15" s="49">
        <v>-0.3497379</v>
      </c>
      <c r="G15" s="49">
        <v>-0.1490276</v>
      </c>
    </row>
    <row r="16" spans="1:7" ht="12.75">
      <c r="A16" t="s">
        <v>24</v>
      </c>
      <c r="B16" s="49">
        <v>-0.0415606</v>
      </c>
      <c r="C16" s="49">
        <v>-0.06400259</v>
      </c>
      <c r="D16" s="49">
        <v>-0.0255522</v>
      </c>
      <c r="E16" s="49">
        <v>-0.01391041</v>
      </c>
      <c r="F16" s="49">
        <v>-0.01980178</v>
      </c>
      <c r="G16" s="49">
        <v>-0.0335572</v>
      </c>
    </row>
    <row r="17" spans="1:7" ht="12.75">
      <c r="A17" t="s">
        <v>25</v>
      </c>
      <c r="B17" s="49">
        <v>-0.0445158</v>
      </c>
      <c r="C17" s="49">
        <v>-0.04974549</v>
      </c>
      <c r="D17" s="49">
        <v>-0.04021832</v>
      </c>
      <c r="E17" s="49">
        <v>-0.03502242</v>
      </c>
      <c r="F17" s="49">
        <v>-0.05515289</v>
      </c>
      <c r="G17" s="49">
        <v>-0.04387458</v>
      </c>
    </row>
    <row r="18" spans="1:7" ht="12.75">
      <c r="A18" t="s">
        <v>26</v>
      </c>
      <c r="B18" s="49">
        <v>0.06024041</v>
      </c>
      <c r="C18" s="49">
        <v>0.01529169</v>
      </c>
      <c r="D18" s="49">
        <v>0.04094595</v>
      </c>
      <c r="E18" s="49">
        <v>0.01742035</v>
      </c>
      <c r="F18" s="49">
        <v>0.01232341</v>
      </c>
      <c r="G18" s="49">
        <v>0.02809093</v>
      </c>
    </row>
    <row r="19" spans="1:7" ht="12.75">
      <c r="A19" t="s">
        <v>27</v>
      </c>
      <c r="B19" s="49">
        <v>-0.195142</v>
      </c>
      <c r="C19" s="49">
        <v>-0.1811952</v>
      </c>
      <c r="D19" s="49">
        <v>-0.1890704</v>
      </c>
      <c r="E19" s="49">
        <v>-0.1787018</v>
      </c>
      <c r="F19" s="49">
        <v>-0.1391013</v>
      </c>
      <c r="G19" s="49">
        <v>-0.1788959</v>
      </c>
    </row>
    <row r="20" spans="1:7" ht="12.75">
      <c r="A20" t="s">
        <v>28</v>
      </c>
      <c r="B20" s="49">
        <v>-0.003502513</v>
      </c>
      <c r="C20" s="49">
        <v>0.002040788</v>
      </c>
      <c r="D20" s="49">
        <v>-0.00213573</v>
      </c>
      <c r="E20" s="49">
        <v>-0.004857935</v>
      </c>
      <c r="F20" s="49">
        <v>-0.01023662</v>
      </c>
      <c r="G20" s="49">
        <v>-0.003063377</v>
      </c>
    </row>
    <row r="21" spans="1:7" ht="12.75">
      <c r="A21" t="s">
        <v>29</v>
      </c>
      <c r="B21" s="49">
        <v>-26.7693</v>
      </c>
      <c r="C21" s="49">
        <v>67.80391</v>
      </c>
      <c r="D21" s="49">
        <v>-65.40142</v>
      </c>
      <c r="E21" s="49">
        <v>18.85023</v>
      </c>
      <c r="F21" s="49">
        <v>-9.188271</v>
      </c>
      <c r="G21" s="49">
        <v>0.01547764</v>
      </c>
    </row>
    <row r="22" spans="1:7" ht="12.75">
      <c r="A22" t="s">
        <v>30</v>
      </c>
      <c r="B22" s="49">
        <v>4.457904</v>
      </c>
      <c r="C22" s="49">
        <v>-15.38903</v>
      </c>
      <c r="D22" s="49">
        <v>-5.031324</v>
      </c>
      <c r="E22" s="49">
        <v>14.53641</v>
      </c>
      <c r="F22" s="49">
        <v>6.25027</v>
      </c>
      <c r="G22" s="49">
        <v>0</v>
      </c>
    </row>
    <row r="23" spans="1:7" ht="12.75">
      <c r="A23" t="s">
        <v>31</v>
      </c>
      <c r="B23" s="49">
        <v>-1.742579</v>
      </c>
      <c r="C23" s="49">
        <v>-0.7018096</v>
      </c>
      <c r="D23" s="49">
        <v>-1.027044</v>
      </c>
      <c r="E23" s="49">
        <v>-0.3160241</v>
      </c>
      <c r="F23" s="49">
        <v>5.753383</v>
      </c>
      <c r="G23" s="49">
        <v>0.02293752</v>
      </c>
    </row>
    <row r="24" spans="1:7" ht="12.75">
      <c r="A24" t="s">
        <v>32</v>
      </c>
      <c r="B24" s="49">
        <v>-1.32124</v>
      </c>
      <c r="C24" s="49">
        <v>-3.897182</v>
      </c>
      <c r="D24" s="49">
        <v>-2.642625</v>
      </c>
      <c r="E24" s="49">
        <v>-4.141278</v>
      </c>
      <c r="F24" s="49">
        <v>-0.9692468</v>
      </c>
      <c r="G24" s="49">
        <v>-2.890719</v>
      </c>
    </row>
    <row r="25" spans="1:7" ht="12.75">
      <c r="A25" t="s">
        <v>33</v>
      </c>
      <c r="B25" s="49">
        <v>-0.7692977</v>
      </c>
      <c r="C25" s="49">
        <v>-0.1437779</v>
      </c>
      <c r="D25" s="49">
        <v>-0.6637209</v>
      </c>
      <c r="E25" s="49">
        <v>-0.09796589</v>
      </c>
      <c r="F25" s="49">
        <v>-0.4350872</v>
      </c>
      <c r="G25" s="49">
        <v>-0.3872596</v>
      </c>
    </row>
    <row r="26" spans="1:7" ht="12.75">
      <c r="A26" t="s">
        <v>34</v>
      </c>
      <c r="B26" s="49">
        <v>1.004263</v>
      </c>
      <c r="C26" s="49">
        <v>0.4055554</v>
      </c>
      <c r="D26" s="49">
        <v>0.4172342</v>
      </c>
      <c r="E26" s="49">
        <v>0.3142817</v>
      </c>
      <c r="F26" s="49">
        <v>1.940205</v>
      </c>
      <c r="G26" s="49">
        <v>0.677634</v>
      </c>
    </row>
    <row r="27" spans="1:7" ht="12.75">
      <c r="A27" t="s">
        <v>35</v>
      </c>
      <c r="B27" s="49">
        <v>-0.0193791</v>
      </c>
      <c r="C27" s="49">
        <v>0.01911313</v>
      </c>
      <c r="D27" s="49">
        <v>0.004069795</v>
      </c>
      <c r="E27" s="49">
        <v>-0.02679198</v>
      </c>
      <c r="F27" s="49">
        <v>-0.1474053</v>
      </c>
      <c r="G27" s="49">
        <v>-0.02332094</v>
      </c>
    </row>
    <row r="28" spans="1:7" ht="12.75">
      <c r="A28" t="s">
        <v>36</v>
      </c>
      <c r="B28" s="49">
        <v>-0.1901686</v>
      </c>
      <c r="C28" s="49">
        <v>-0.101246</v>
      </c>
      <c r="D28" s="49">
        <v>-0.06233471</v>
      </c>
      <c r="E28" s="49">
        <v>-0.2016244</v>
      </c>
      <c r="F28" s="49">
        <v>-0.03648743</v>
      </c>
      <c r="G28" s="49">
        <v>-0.1202587</v>
      </c>
    </row>
    <row r="29" spans="1:7" ht="12.75">
      <c r="A29" t="s">
        <v>37</v>
      </c>
      <c r="B29" s="49">
        <v>-0.04538849</v>
      </c>
      <c r="C29" s="49">
        <v>0.009989328</v>
      </c>
      <c r="D29" s="49">
        <v>-0.07463597</v>
      </c>
      <c r="E29" s="49">
        <v>0.005232685</v>
      </c>
      <c r="F29" s="49">
        <v>-0.02570892</v>
      </c>
      <c r="G29" s="49">
        <v>-0.02429682</v>
      </c>
    </row>
    <row r="30" spans="1:7" ht="12.75">
      <c r="A30" t="s">
        <v>38</v>
      </c>
      <c r="B30" s="49">
        <v>0.05532409</v>
      </c>
      <c r="C30" s="49">
        <v>0.03547964</v>
      </c>
      <c r="D30" s="49">
        <v>0.06210305</v>
      </c>
      <c r="E30" s="49">
        <v>-0.02943609</v>
      </c>
      <c r="F30" s="49">
        <v>0.1443162</v>
      </c>
      <c r="G30" s="49">
        <v>0.04366275</v>
      </c>
    </row>
    <row r="31" spans="1:7" ht="12.75">
      <c r="A31" t="s">
        <v>39</v>
      </c>
      <c r="B31" s="49">
        <v>0.01105226</v>
      </c>
      <c r="C31" s="49">
        <v>-0.009095581</v>
      </c>
      <c r="D31" s="49">
        <v>-0.01167863</v>
      </c>
      <c r="E31" s="49">
        <v>-0.01739712</v>
      </c>
      <c r="F31" s="49">
        <v>0.02211744</v>
      </c>
      <c r="G31" s="49">
        <v>-0.004634841</v>
      </c>
    </row>
    <row r="32" spans="1:7" ht="12.75">
      <c r="A32" t="s">
        <v>40</v>
      </c>
      <c r="B32" s="49">
        <v>0.005970797</v>
      </c>
      <c r="C32" s="49">
        <v>0.04096515</v>
      </c>
      <c r="D32" s="49">
        <v>0.02911497</v>
      </c>
      <c r="E32" s="49">
        <v>0.01177299</v>
      </c>
      <c r="F32" s="49">
        <v>-0.002055956</v>
      </c>
      <c r="G32" s="49">
        <v>0.02029136</v>
      </c>
    </row>
    <row r="33" spans="1:7" ht="12.75">
      <c r="A33" t="s">
        <v>41</v>
      </c>
      <c r="B33" s="49">
        <v>0.1178016</v>
      </c>
      <c r="C33" s="49">
        <v>0.09108808</v>
      </c>
      <c r="D33" s="49">
        <v>0.1201458</v>
      </c>
      <c r="E33" s="49">
        <v>0.09438533</v>
      </c>
      <c r="F33" s="49">
        <v>0.07141285</v>
      </c>
      <c r="G33" s="49">
        <v>0.1001156</v>
      </c>
    </row>
    <row r="34" spans="1:7" ht="12.75">
      <c r="A34" t="s">
        <v>42</v>
      </c>
      <c r="B34" s="49">
        <v>-0.004682871</v>
      </c>
      <c r="C34" s="49">
        <v>-0.00352813</v>
      </c>
      <c r="D34" s="49">
        <v>0.0002528486</v>
      </c>
      <c r="E34" s="49">
        <v>-0.006171277</v>
      </c>
      <c r="F34" s="49">
        <v>-0.02523169</v>
      </c>
      <c r="G34" s="49">
        <v>-0.006307837</v>
      </c>
    </row>
    <row r="35" spans="1:7" ht="12.75">
      <c r="A35" t="s">
        <v>43</v>
      </c>
      <c r="B35" s="49">
        <v>-0.002102428</v>
      </c>
      <c r="C35" s="49">
        <v>-0.001292361</v>
      </c>
      <c r="D35" s="49">
        <v>-0.004075599</v>
      </c>
      <c r="E35" s="49">
        <v>-0.001865008</v>
      </c>
      <c r="F35" s="49">
        <v>0.004299662</v>
      </c>
      <c r="G35" s="49">
        <v>-0.001471322</v>
      </c>
    </row>
    <row r="36" spans="1:6" ht="12.75">
      <c r="A36" t="s">
        <v>44</v>
      </c>
      <c r="B36" s="49">
        <v>19.10706</v>
      </c>
      <c r="C36" s="49">
        <v>19.104</v>
      </c>
      <c r="D36" s="49">
        <v>19.11621</v>
      </c>
      <c r="E36" s="49">
        <v>19.11621</v>
      </c>
      <c r="F36" s="49">
        <v>19.12842</v>
      </c>
    </row>
    <row r="37" spans="1:6" ht="12.75">
      <c r="A37" t="s">
        <v>45</v>
      </c>
      <c r="B37" s="49">
        <v>0.382487</v>
      </c>
      <c r="C37" s="49">
        <v>0.3575643</v>
      </c>
      <c r="D37" s="49">
        <v>0.3489177</v>
      </c>
      <c r="E37" s="49">
        <v>0.3382365</v>
      </c>
      <c r="F37" s="49">
        <v>0.3377279</v>
      </c>
    </row>
    <row r="38" spans="1:7" ht="12.75">
      <c r="A38" t="s">
        <v>56</v>
      </c>
      <c r="B38" s="49">
        <v>0.0001974629</v>
      </c>
      <c r="C38" s="49">
        <v>-0.0001788359</v>
      </c>
      <c r="D38" s="49">
        <v>5.504147E-05</v>
      </c>
      <c r="E38" s="49">
        <v>-6.931499E-05</v>
      </c>
      <c r="F38" s="49">
        <v>0.000134351</v>
      </c>
      <c r="G38" s="49">
        <v>0.0002530261</v>
      </c>
    </row>
    <row r="39" spans="1:7" ht="12.75">
      <c r="A39" t="s">
        <v>57</v>
      </c>
      <c r="B39" s="49">
        <v>4.541978E-05</v>
      </c>
      <c r="C39" s="49">
        <v>-0.0001155419</v>
      </c>
      <c r="D39" s="49">
        <v>0.0001112101</v>
      </c>
      <c r="E39" s="49">
        <v>-3.194464E-05</v>
      </c>
      <c r="F39" s="49">
        <v>1.553609E-05</v>
      </c>
      <c r="G39" s="49">
        <v>0.001070386</v>
      </c>
    </row>
    <row r="40" spans="2:7" ht="12.75">
      <c r="B40" t="s">
        <v>46</v>
      </c>
      <c r="C40">
        <v>-0.00376</v>
      </c>
      <c r="D40" t="s">
        <v>47</v>
      </c>
      <c r="E40">
        <v>3.116275</v>
      </c>
      <c r="F40" t="s">
        <v>48</v>
      </c>
      <c r="G40">
        <v>55.112803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59</v>
      </c>
      <c r="B50">
        <f>-0.017/(B7*B7+B22*B22)*(B21*B22+B6*B7)</f>
        <v>0.00019746283770321482</v>
      </c>
      <c r="C50">
        <f>-0.017/(C7*C7+C22*C22)*(C21*C22+C6*C7)</f>
        <v>-0.00017883593228786322</v>
      </c>
      <c r="D50">
        <f>-0.017/(D7*D7+D22*D22)*(D21*D22+D6*D7)</f>
        <v>5.5041471591886524E-05</v>
      </c>
      <c r="E50">
        <f>-0.017/(E7*E7+E22*E22)*(E21*E22+E6*E7)</f>
        <v>-6.931499302663681E-05</v>
      </c>
      <c r="F50">
        <f>-0.017/(F7*F7+F22*F22)*(F21*F22+F6*F7)</f>
        <v>0.00013435105447426408</v>
      </c>
      <c r="G50">
        <f>(B50*B$4+C50*C$4+D50*D$4+E50*E$4+F50*F$4)/SUM(B$4:F$4)</f>
        <v>2.0437892221810764E-08</v>
      </c>
    </row>
    <row r="51" spans="1:7" ht="12.75">
      <c r="A51" t="s">
        <v>60</v>
      </c>
      <c r="B51">
        <f>-0.017/(B7*B7+B22*B22)*(B21*B7-B6*B22)</f>
        <v>4.541978296259516E-05</v>
      </c>
      <c r="C51">
        <f>-0.017/(C7*C7+C22*C22)*(C21*C7-C6*C22)</f>
        <v>-0.00011554185815270558</v>
      </c>
      <c r="D51">
        <f>-0.017/(D7*D7+D22*D22)*(D21*D7-D6*D22)</f>
        <v>0.00011121010714770157</v>
      </c>
      <c r="E51">
        <f>-0.017/(E7*E7+E22*E22)*(E21*E7-E6*E22)</f>
        <v>-3.194463188422177E-05</v>
      </c>
      <c r="F51">
        <f>-0.017/(F7*F7+F22*F22)*(F21*F7-F6*F22)</f>
        <v>1.5536087663475117E-05</v>
      </c>
      <c r="G51">
        <f>(B51*B$4+C51*C$4+D51*D$4+E51*E$4+F51*F$4)/SUM(B$4:F$4)</f>
        <v>-8.829469334122717E-08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10000.014808308735</v>
      </c>
      <c r="C62">
        <f>C7+(2/0.017)*(C8*C50-C23*C51)</f>
        <v>9999.944024051543</v>
      </c>
      <c r="D62">
        <f>D7+(2/0.017)*(D8*D50-D23*D51)</f>
        <v>10000.018948067183</v>
      </c>
      <c r="E62">
        <f>E7+(2/0.017)*(E8*E50-E23*E51)</f>
        <v>9999.995306595929</v>
      </c>
      <c r="F62">
        <f>F7+(2/0.017)*(F8*F50-F23*F51)</f>
        <v>9999.94732095594</v>
      </c>
    </row>
    <row r="63" spans="1:6" ht="12.75">
      <c r="A63" t="s">
        <v>68</v>
      </c>
      <c r="B63">
        <f>B8+(3/0.017)*(B9*B50-B24*B51)</f>
        <v>0.2515850995092273</v>
      </c>
      <c r="C63">
        <f>C8+(3/0.017)*(C9*C50-C24*C51)</f>
        <v>2.1179905370374295</v>
      </c>
      <c r="D63">
        <f>D8+(3/0.017)*(D9*D50-D24*D51)</f>
        <v>0.9054221139405341</v>
      </c>
      <c r="E63">
        <f>E8+(3/0.017)*(E9*E50-E24*E51)</f>
        <v>0.3990905878790334</v>
      </c>
      <c r="F63">
        <f>F8+(3/0.017)*(F9*F50-F24*F51)</f>
        <v>-2.676860327849627</v>
      </c>
    </row>
    <row r="64" spans="1:6" ht="12.75">
      <c r="A64" t="s">
        <v>69</v>
      </c>
      <c r="B64">
        <f>B9+(4/0.017)*(B10*B50-B25*B51)</f>
        <v>0.12964157394451825</v>
      </c>
      <c r="C64">
        <f>C9+(4/0.017)*(C10*C50-C25*C51)</f>
        <v>0.3347973301305344</v>
      </c>
      <c r="D64">
        <f>D9+(4/0.017)*(D10*D50-D25*D51)</f>
        <v>0.2737735181198656</v>
      </c>
      <c r="E64">
        <f>E9+(4/0.017)*(E10*E50-E25*E51)</f>
        <v>0.6165189399511131</v>
      </c>
      <c r="F64">
        <f>F9+(4/0.017)*(F10*F50-F25*F51)</f>
        <v>-0.517335718337546</v>
      </c>
    </row>
    <row r="65" spans="1:6" ht="12.75">
      <c r="A65" t="s">
        <v>70</v>
      </c>
      <c r="B65">
        <f>B10+(5/0.017)*(B11*B50-B26*B51)</f>
        <v>0.05000704265796767</v>
      </c>
      <c r="C65">
        <f>C10+(5/0.017)*(C11*C50-C26*C51)</f>
        <v>-0.8967970222044408</v>
      </c>
      <c r="D65">
        <f>D10+(5/0.017)*(D11*D50-D26*D51)</f>
        <v>-0.4296908962654648</v>
      </c>
      <c r="E65">
        <f>E10+(5/0.017)*(E11*E50-E26*E51)</f>
        <v>-0.4799217360499349</v>
      </c>
      <c r="F65">
        <f>F10+(5/0.017)*(F11*F50-F26*F51)</f>
        <v>0.10699305321624725</v>
      </c>
    </row>
    <row r="66" spans="1:6" ht="12.75">
      <c r="A66" t="s">
        <v>71</v>
      </c>
      <c r="B66">
        <f>B11+(6/0.017)*(B12*B50-B27*B51)</f>
        <v>2.6457680776231123</v>
      </c>
      <c r="C66">
        <f>C11+(6/0.017)*(C12*C50-C27*C51)</f>
        <v>2.2814492886133326</v>
      </c>
      <c r="D66">
        <f>D11+(6/0.017)*(D12*D50-D27*D51)</f>
        <v>2.8985078868861485</v>
      </c>
      <c r="E66">
        <f>E11+(6/0.017)*(E12*E50-E27*E51)</f>
        <v>2.94465322439721</v>
      </c>
      <c r="F66">
        <f>F11+(6/0.017)*(F12*F50-F27*F51)</f>
        <v>13.901138150557113</v>
      </c>
    </row>
    <row r="67" spans="1:6" ht="12.75">
      <c r="A67" t="s">
        <v>72</v>
      </c>
      <c r="B67">
        <f>B12+(7/0.017)*(B13*B50-B28*B51)</f>
        <v>-0.1331494842899986</v>
      </c>
      <c r="C67">
        <f>C12+(7/0.017)*(C13*C50-C28*C51)</f>
        <v>-0.33830890010712567</v>
      </c>
      <c r="D67">
        <f>D12+(7/0.017)*(D13*D50-D28*D51)</f>
        <v>-0.25156339051102916</v>
      </c>
      <c r="E67">
        <f>E12+(7/0.017)*(E13*E50-E28*E51)</f>
        <v>-0.12264954911861546</v>
      </c>
      <c r="F67">
        <f>F12+(7/0.017)*(F13*F50-F28*F51)</f>
        <v>-0.5117284392490521</v>
      </c>
    </row>
    <row r="68" spans="1:6" ht="12.75">
      <c r="A68" t="s">
        <v>73</v>
      </c>
      <c r="B68">
        <f>B13+(8/0.017)*(B14*B50-B29*B51)</f>
        <v>0.029313932116197115</v>
      </c>
      <c r="C68">
        <f>C13+(8/0.017)*(C14*C50-C29*C51)</f>
        <v>0.04534072598918515</v>
      </c>
      <c r="D68">
        <f>D13+(8/0.017)*(D14*D50-D29*D51)</f>
        <v>0.02865749224013336</v>
      </c>
      <c r="E68">
        <f>E13+(8/0.017)*(E14*E50-E29*E51)</f>
        <v>0.0025652658621510283</v>
      </c>
      <c r="F68">
        <f>F13+(8/0.017)*(F14*F50-F29*F51)</f>
        <v>-0.08116051203167443</v>
      </c>
    </row>
    <row r="69" spans="1:6" ht="12.75">
      <c r="A69" t="s">
        <v>74</v>
      </c>
      <c r="B69">
        <f>B14+(9/0.017)*(B15*B50-B30*B51)</f>
        <v>0.059828975613035705</v>
      </c>
      <c r="C69">
        <f>C14+(9/0.017)*(C15*C50-C30*C51)</f>
        <v>-0.01755057922236894</v>
      </c>
      <c r="D69">
        <f>D14+(9/0.017)*(D15*D50-D30*D51)</f>
        <v>-0.009105255059457243</v>
      </c>
      <c r="E69">
        <f>E14+(9/0.017)*(E15*E50-E30*E51)</f>
        <v>-0.058275663372812474</v>
      </c>
      <c r="F69">
        <f>F14+(9/0.017)*(F15*F50-F30*F51)</f>
        <v>0.05052543334696065</v>
      </c>
    </row>
    <row r="70" spans="1:6" ht="12.75">
      <c r="A70" t="s">
        <v>75</v>
      </c>
      <c r="B70">
        <f>B15+(10/0.017)*(B16*B50-B31*B51)</f>
        <v>-0.3185590442724085</v>
      </c>
      <c r="C70">
        <f>C15+(10/0.017)*(C16*C50-C31*C51)</f>
        <v>-0.09731916910484151</v>
      </c>
      <c r="D70">
        <f>D15+(10/0.017)*(D16*D50-D31*D51)</f>
        <v>-0.03607032293927755</v>
      </c>
      <c r="E70">
        <f>E15+(10/0.017)*(E16*E50-E31*E51)</f>
        <v>-0.09731611213064587</v>
      </c>
      <c r="F70">
        <f>F15+(10/0.017)*(F16*F50-F31*F51)</f>
        <v>-0.35150496382952884</v>
      </c>
    </row>
    <row r="71" spans="1:6" ht="12.75">
      <c r="A71" t="s">
        <v>76</v>
      </c>
      <c r="B71">
        <f>B16+(11/0.017)*(B17*B50-B32*B51)</f>
        <v>-0.04742386431995926</v>
      </c>
      <c r="C71">
        <f>C16+(11/0.017)*(C17*C50-C32*C51)</f>
        <v>-0.055183520767677664</v>
      </c>
      <c r="D71">
        <f>D16+(11/0.017)*(D17*D50-D32*D51)</f>
        <v>-0.02907967640950651</v>
      </c>
      <c r="E71">
        <f>E16+(11/0.017)*(E17*E50-E32*E51)</f>
        <v>-0.012096275357186572</v>
      </c>
      <c r="F71">
        <f>F16+(11/0.017)*(F17*F50-F32*F51)</f>
        <v>-0.024575720092806078</v>
      </c>
    </row>
    <row r="72" spans="1:6" ht="12.75">
      <c r="A72" t="s">
        <v>77</v>
      </c>
      <c r="B72">
        <f>B17+(12/0.017)*(B18*B50-B33*B51)</f>
        <v>-0.03989599821292329</v>
      </c>
      <c r="C72">
        <f>C17+(12/0.017)*(C18*C50-C33*C51)</f>
        <v>-0.0442468200837492</v>
      </c>
      <c r="D72">
        <f>D17+(12/0.017)*(D18*D50-D33*D51)</f>
        <v>-0.048059050786554244</v>
      </c>
      <c r="E72">
        <f>E17+(12/0.017)*(E18*E50-E33*E51)</f>
        <v>-0.03374645775292996</v>
      </c>
      <c r="F72">
        <f>F17+(12/0.017)*(F18*F50-F33*F51)</f>
        <v>-0.05476734635506817</v>
      </c>
    </row>
    <row r="73" spans="1:6" ht="12.75">
      <c r="A73" t="s">
        <v>78</v>
      </c>
      <c r="B73">
        <f>B18+(13/0.017)*(B19*B50-B34*B51)</f>
        <v>0.03093642322482083</v>
      </c>
      <c r="C73">
        <f>C18+(13/0.017)*(C19*C50-C34*C51)</f>
        <v>0.03975965209923881</v>
      </c>
      <c r="D73">
        <f>D18+(13/0.017)*(D19*D50-D34*D51)</f>
        <v>0.03296637230501518</v>
      </c>
      <c r="E73">
        <f>E18+(13/0.017)*(E19*E50-E34*E51)</f>
        <v>0.02674178959027938</v>
      </c>
      <c r="F73">
        <f>F18+(13/0.017)*(F19*F50-F34*F51)</f>
        <v>-0.00166795821282607</v>
      </c>
    </row>
    <row r="74" spans="1:6" ht="12.75">
      <c r="A74" t="s">
        <v>79</v>
      </c>
      <c r="B74">
        <f>B19+(14/0.017)*(B20*B50-B35*B51)</f>
        <v>-0.19563292592097947</v>
      </c>
      <c r="C74">
        <f>C19+(14/0.017)*(C20*C50-C35*C51)</f>
        <v>-0.18161873130723316</v>
      </c>
      <c r="D74">
        <f>D19+(14/0.017)*(D20*D50-D35*D51)</f>
        <v>-0.1887939460522933</v>
      </c>
      <c r="E74">
        <f>E19+(14/0.017)*(E20*E50-E35*E51)</f>
        <v>-0.1784735582168948</v>
      </c>
      <c r="F74">
        <f>F19+(14/0.017)*(F20*F50-F35*F51)</f>
        <v>-0.14028891227282983</v>
      </c>
    </row>
    <row r="75" spans="1:6" ht="12.75">
      <c r="A75" t="s">
        <v>80</v>
      </c>
      <c r="B75" s="49">
        <f>B20</f>
        <v>-0.003502513</v>
      </c>
      <c r="C75" s="49">
        <f>C20</f>
        <v>0.002040788</v>
      </c>
      <c r="D75" s="49">
        <f>D20</f>
        <v>-0.00213573</v>
      </c>
      <c r="E75" s="49">
        <f>E20</f>
        <v>-0.004857935</v>
      </c>
      <c r="F75" s="49">
        <f>F20</f>
        <v>-0.01023662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4.418686646885086</v>
      </c>
      <c r="C82">
        <f>C22+(2/0.017)*(C8*C51+C23*C50)</f>
        <v>-15.404265602487946</v>
      </c>
      <c r="D82">
        <f>D22+(2/0.017)*(D8*D51+D23*D50)</f>
        <v>-5.026840351606558</v>
      </c>
      <c r="E82">
        <f>E22+(2/0.017)*(E8*E51+E23*E50)</f>
        <v>14.537371428700823</v>
      </c>
      <c r="F82">
        <f>F22+(2/0.017)*(F8*F51+F23*F50)</f>
        <v>6.336332345595116</v>
      </c>
    </row>
    <row r="83" spans="1:6" ht="12.75">
      <c r="A83" t="s">
        <v>83</v>
      </c>
      <c r="B83">
        <f>B23+(3/0.017)*(B9*B51+B24*B50)</f>
        <v>-1.7876124161316056</v>
      </c>
      <c r="C83">
        <f>C23+(3/0.017)*(C9*C51+C24*C50)</f>
        <v>-0.585044186783864</v>
      </c>
      <c r="D83">
        <f>D23+(3/0.017)*(D9*D51+D24*D50)</f>
        <v>-1.0475626103579387</v>
      </c>
      <c r="E83">
        <f>E23+(3/0.017)*(E9*E51+E24*E50)</f>
        <v>-0.26880851337600387</v>
      </c>
      <c r="F83">
        <f>F23+(3/0.017)*(F9*F51+F24*F50)</f>
        <v>5.729018043825901</v>
      </c>
    </row>
    <row r="84" spans="1:6" ht="12.75">
      <c r="A84" t="s">
        <v>84</v>
      </c>
      <c r="B84">
        <f>B24+(4/0.017)*(B10*B51+B25*B50)</f>
        <v>-1.3579531357924046</v>
      </c>
      <c r="C84">
        <f>C24+(4/0.017)*(C10*C51+C25*C50)</f>
        <v>-3.8696081384285135</v>
      </c>
      <c r="D84">
        <f>D24+(4/0.017)*(D10*D51+D25*D50)</f>
        <v>-2.6633374584590515</v>
      </c>
      <c r="E84">
        <f>E24+(4/0.017)*(E10*E51+E25*E50)</f>
        <v>-4.136501583150377</v>
      </c>
      <c r="F84">
        <f>F24+(4/0.017)*(F10*F51+F25*F50)</f>
        <v>-0.9845886192866965</v>
      </c>
    </row>
    <row r="85" spans="1:6" ht="12.75">
      <c r="A85" t="s">
        <v>85</v>
      </c>
      <c r="B85">
        <f>B25+(5/0.017)*(B11*B51+B26*B50)</f>
        <v>-0.6755040218102358</v>
      </c>
      <c r="C85">
        <f>C25+(5/0.017)*(C11*C51+C26*C50)</f>
        <v>-0.24190476274072054</v>
      </c>
      <c r="D85">
        <f>D25+(5/0.017)*(D11*D51+D26*D50)</f>
        <v>-0.5619923156197706</v>
      </c>
      <c r="E85">
        <f>E25+(5/0.017)*(E11*E51+E26*E50)</f>
        <v>-0.13201476639409343</v>
      </c>
      <c r="F85">
        <f>F25+(5/0.017)*(F11*F51+F26*F50)</f>
        <v>-0.2947933835335944</v>
      </c>
    </row>
    <row r="86" spans="1:6" ht="12.75">
      <c r="A86" t="s">
        <v>86</v>
      </c>
      <c r="B86">
        <f>B26+(6/0.017)*(B12*B51+B27*B50)</f>
        <v>1.0006953811241255</v>
      </c>
      <c r="C86">
        <f>C26+(6/0.017)*(C12*C51+C27*C50)</f>
        <v>0.41782157202144293</v>
      </c>
      <c r="D86">
        <f>D26+(6/0.017)*(D12*D51+D27*D50)</f>
        <v>0.407305081891014</v>
      </c>
      <c r="E86">
        <f>E26+(6/0.017)*(E12*E51+E27*E50)</f>
        <v>0.3162899062968283</v>
      </c>
      <c r="F86">
        <f>F26+(6/0.017)*(F12*F51+F27*F50)</f>
        <v>1.9304342247262385</v>
      </c>
    </row>
    <row r="87" spans="1:6" ht="12.75">
      <c r="A87" t="s">
        <v>87</v>
      </c>
      <c r="B87">
        <f>B27+(7/0.017)*(B13*B51+B28*B50)</f>
        <v>-0.034474510394164166</v>
      </c>
      <c r="C87">
        <f>C27+(7/0.017)*(C13*C51+C28*C50)</f>
        <v>0.024555593906595622</v>
      </c>
      <c r="D87">
        <f>D27+(7/0.017)*(D13*D51+D28*D50)</f>
        <v>0.003795680796420519</v>
      </c>
      <c r="E87">
        <f>E27+(7/0.017)*(E13*E51+E28*E50)</f>
        <v>-0.021043705666058315</v>
      </c>
      <c r="F87">
        <f>F27+(7/0.017)*(F13*F51+F28*F50)</f>
        <v>-0.1499752020987176</v>
      </c>
    </row>
    <row r="88" spans="1:6" ht="12.75">
      <c r="A88" t="s">
        <v>88</v>
      </c>
      <c r="B88">
        <f>B28+(8/0.017)*(B14*B51+B29*B50)</f>
        <v>-0.1923786975985145</v>
      </c>
      <c r="C88">
        <f>C28+(8/0.017)*(C14*C51+C29*C50)</f>
        <v>-0.1004819427883169</v>
      </c>
      <c r="D88">
        <f>D28+(8/0.017)*(D14*D51+D29*D50)</f>
        <v>-0.06449817313901189</v>
      </c>
      <c r="E88">
        <f>E28+(8/0.017)*(E14*E51+E29*E50)</f>
        <v>-0.2008727065927088</v>
      </c>
      <c r="F88">
        <f>F28+(8/0.017)*(F14*F51+F29*F50)</f>
        <v>-0.03755290705665993</v>
      </c>
    </row>
    <row r="89" spans="1:6" ht="12.75">
      <c r="A89" t="s">
        <v>89</v>
      </c>
      <c r="B89">
        <f>B29+(9/0.017)*(B15*B51+B30*B50)</f>
        <v>-0.047141773072038665</v>
      </c>
      <c r="C89">
        <f>C29+(9/0.017)*(C15*C51+C30*C50)</f>
        <v>0.012957162973417077</v>
      </c>
      <c r="D89">
        <f>D29+(9/0.017)*(D15*D51+D30*D50)</f>
        <v>-0.07494625774067676</v>
      </c>
      <c r="E89">
        <f>E29+(9/0.017)*(E15*E51+E30*E50)</f>
        <v>0.007962737069485198</v>
      </c>
      <c r="F89">
        <f>F29+(9/0.017)*(F15*F51+F30*F50)</f>
        <v>-0.018320727366664007</v>
      </c>
    </row>
    <row r="90" spans="1:6" ht="12.75">
      <c r="A90" t="s">
        <v>90</v>
      </c>
      <c r="B90">
        <f>B30+(10/0.017)*(B16*B51+B31*B50)</f>
        <v>0.055497464818140295</v>
      </c>
      <c r="C90">
        <f>C30+(10/0.017)*(C16*C51+C31*C50)</f>
        <v>0.040786460519423855</v>
      </c>
      <c r="D90">
        <f>D30+(10/0.017)*(D16*D51+D31*D50)</f>
        <v>0.060053360658096085</v>
      </c>
      <c r="E90">
        <f>E30+(10/0.017)*(E16*E51+E31*E50)</f>
        <v>-0.02846535813041638</v>
      </c>
      <c r="F90">
        <f>F30+(10/0.017)*(F16*F51+F31*F50)</f>
        <v>0.1458831759978226</v>
      </c>
    </row>
    <row r="91" spans="1:6" ht="12.75">
      <c r="A91" t="s">
        <v>91</v>
      </c>
      <c r="B91">
        <f>B31+(11/0.017)*(B17*B51+B32*B50)</f>
        <v>0.01050686223471759</v>
      </c>
      <c r="C91">
        <f>C31+(11/0.017)*(C17*C51+C32*C50)</f>
        <v>-0.01011686916851168</v>
      </c>
      <c r="D91">
        <f>D31+(11/0.017)*(D17*D51+D32*D50)</f>
        <v>-0.013535787747400949</v>
      </c>
      <c r="E91">
        <f>E31+(11/0.017)*(E17*E51+E32*E50)</f>
        <v>-0.01720123355627874</v>
      </c>
      <c r="F91">
        <f>F31+(11/0.017)*(F17*F51+F32*F50)</f>
        <v>0.021384270594390964</v>
      </c>
    </row>
    <row r="92" spans="1:6" ht="12.75">
      <c r="A92" t="s">
        <v>92</v>
      </c>
      <c r="B92">
        <f>B32+(12/0.017)*(B18*B51+B33*B50)</f>
        <v>0.02432200493159302</v>
      </c>
      <c r="C92">
        <f>C32+(12/0.017)*(C18*C51+C33*C50)</f>
        <v>0.02821927801128945</v>
      </c>
      <c r="D92">
        <f>D32+(12/0.017)*(D18*D51+D33*D50)</f>
        <v>0.03699727949954041</v>
      </c>
      <c r="E92">
        <f>E32+(12/0.017)*(E18*E51+E33*E50)</f>
        <v>0.006762068711427447</v>
      </c>
      <c r="F92">
        <f>F32+(12/0.017)*(F18*F51+F33*F50)</f>
        <v>0.004851702314295573</v>
      </c>
    </row>
    <row r="93" spans="1:6" ht="12.75">
      <c r="A93" t="s">
        <v>93</v>
      </c>
      <c r="B93">
        <f>B33+(13/0.017)*(B19*B51+B34*B50)</f>
        <v>0.1103166586070069</v>
      </c>
      <c r="C93">
        <f>C33+(13/0.017)*(C19*C51+C34*C50)</f>
        <v>0.1075801755696318</v>
      </c>
      <c r="D93">
        <f>D33+(13/0.017)*(D19*D51+D34*D50)</f>
        <v>0.10407732413620452</v>
      </c>
      <c r="E93">
        <f>E33+(13/0.017)*(E19*E51+E34*E50)</f>
        <v>0.09907781400726397</v>
      </c>
      <c r="F93">
        <f>F33+(13/0.017)*(F19*F51+F34*F50)</f>
        <v>0.06716797212168092</v>
      </c>
    </row>
    <row r="94" spans="1:6" ht="12.75">
      <c r="A94" t="s">
        <v>94</v>
      </c>
      <c r="B94">
        <f>B34+(14/0.017)*(B20*B51+B35*B50)</f>
        <v>-0.005155770229954416</v>
      </c>
      <c r="C94">
        <f>C34+(14/0.017)*(C20*C51+C35*C50)</f>
        <v>-0.003531980702740927</v>
      </c>
      <c r="D94">
        <f>D34+(14/0.017)*(D20*D51+D35*D50)</f>
        <v>-0.00012749164717869088</v>
      </c>
      <c r="E94">
        <f>E34+(14/0.017)*(E20*E51+E35*E50)</f>
        <v>-0.005937017502041213</v>
      </c>
      <c r="F94">
        <f>F34+(14/0.017)*(F20*F51+F35*F50)</f>
        <v>-0.024886938272329802</v>
      </c>
    </row>
    <row r="95" spans="1:6" ht="12.75">
      <c r="A95" t="s">
        <v>95</v>
      </c>
      <c r="B95" s="49">
        <f>B35</f>
        <v>-0.002102428</v>
      </c>
      <c r="C95" s="49">
        <f>C35</f>
        <v>-0.001292361</v>
      </c>
      <c r="D95" s="49">
        <f>D35</f>
        <v>-0.004075599</v>
      </c>
      <c r="E95" s="49">
        <f>E35</f>
        <v>-0.001865008</v>
      </c>
      <c r="F95" s="49">
        <f>F35</f>
        <v>0.004299662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0.25158472695479633</v>
      </c>
      <c r="C103">
        <f>C63*10000/C62</f>
        <v>2.1180023927567064</v>
      </c>
      <c r="D103">
        <f>D63*10000/D62</f>
        <v>0.9054203983438804</v>
      </c>
      <c r="E103">
        <f>E63*10000/E62</f>
        <v>0.3990907751884603</v>
      </c>
      <c r="F103">
        <f>F63*10000/F62</f>
        <v>-2.676874429368228</v>
      </c>
      <c r="G103">
        <f>AVERAGE(C103:E103)</f>
        <v>1.1408378554296823</v>
      </c>
      <c r="H103">
        <f>STDEV(C103:E103)</f>
        <v>0.8833064709251994</v>
      </c>
      <c r="I103">
        <f>(B103*B4+C103*C4+D103*D4+E103*E4+F103*F4)/SUM(B4:F4)</f>
        <v>0.5030848429935103</v>
      </c>
      <c r="K103">
        <f>(LN(H103)+LN(H123))/2-LN(K114*K115^3)</f>
        <v>-4.409274095604496</v>
      </c>
    </row>
    <row r="104" spans="1:11" ht="12.75">
      <c r="A104" t="s">
        <v>69</v>
      </c>
      <c r="B104">
        <f>B64*10000/B62</f>
        <v>0.12964138196755734</v>
      </c>
      <c r="C104">
        <f>C64*10000/C62</f>
        <v>0.3347992042008342</v>
      </c>
      <c r="D104">
        <f>D64*10000/D62</f>
        <v>0.2737729993729471</v>
      </c>
      <c r="E104">
        <f>E64*10000/E62</f>
        <v>0.6165192293084991</v>
      </c>
      <c r="F104">
        <f>F64*10000/F62</f>
        <v>-0.5173384436270125</v>
      </c>
      <c r="G104">
        <f>AVERAGE(C104:E104)</f>
        <v>0.40836381096076013</v>
      </c>
      <c r="H104">
        <f>STDEV(C104:E104)</f>
        <v>0.18283204877582454</v>
      </c>
      <c r="I104">
        <f>(B104*B4+C104*C4+D104*D4+E104*E4+F104*F4)/SUM(B4:F4)</f>
        <v>0.2445232588641136</v>
      </c>
      <c r="K104">
        <f>(LN(H104)+LN(H124))/2-LN(K114*K115^4)</f>
        <v>-4.257917288492549</v>
      </c>
    </row>
    <row r="105" spans="1:11" ht="12.75">
      <c r="A105" t="s">
        <v>70</v>
      </c>
      <c r="B105">
        <f>B65*10000/B62</f>
        <v>0.050006968606104665</v>
      </c>
      <c r="C105">
        <f>C65*10000/C62</f>
        <v>-0.8968020421389296</v>
      </c>
      <c r="D105">
        <f>D65*10000/D62</f>
        <v>-0.4296900820858105</v>
      </c>
      <c r="E105">
        <f>E65*10000/E62</f>
        <v>-0.47992196129670356</v>
      </c>
      <c r="F105">
        <f>F65*10000/F62</f>
        <v>0.10699361684839286</v>
      </c>
      <c r="G105">
        <f>AVERAGE(C105:E105)</f>
        <v>-0.6021380285071479</v>
      </c>
      <c r="H105">
        <f>STDEV(C105:E105)</f>
        <v>0.2564195217206707</v>
      </c>
      <c r="I105">
        <f>(B105*B4+C105*C4+D105*D4+E105*E4+F105*F4)/SUM(B4:F4)</f>
        <v>-0.4132113073572529</v>
      </c>
      <c r="K105">
        <f>(LN(H105)+LN(H125))/2-LN(K114*K115^5)</f>
        <v>-4.12581997501232</v>
      </c>
    </row>
    <row r="106" spans="1:11" ht="12.75">
      <c r="A106" t="s">
        <v>71</v>
      </c>
      <c r="B106">
        <f>B66*10000/B62</f>
        <v>2.6457641596938606</v>
      </c>
      <c r="C106">
        <f>C66*10000/C62</f>
        <v>2.281462059313596</v>
      </c>
      <c r="D106">
        <f>D66*10000/D62</f>
        <v>2.898502394784338</v>
      </c>
      <c r="E106">
        <f>E66*10000/E62</f>
        <v>2.944654606442602</v>
      </c>
      <c r="F106">
        <f>F66*10000/F62</f>
        <v>13.901211380809794</v>
      </c>
      <c r="G106">
        <f>AVERAGE(C106:E106)</f>
        <v>2.708206353513512</v>
      </c>
      <c r="H106">
        <f>STDEV(C106:E106)</f>
        <v>0.37029113699138794</v>
      </c>
      <c r="I106">
        <f>(B106*B4+C106*C4+D106*D4+E106*E4+F106*F4)/SUM(B4:F4)</f>
        <v>4.192086348128154</v>
      </c>
      <c r="K106">
        <f>(LN(H106)+LN(H126))/2-LN(K114*K115^6)</f>
        <v>-4.044047410009352</v>
      </c>
    </row>
    <row r="107" spans="1:11" ht="12.75">
      <c r="A107" t="s">
        <v>72</v>
      </c>
      <c r="B107">
        <f>B67*10000/B62</f>
        <v>-0.13314928711842344</v>
      </c>
      <c r="C107">
        <f>C67*10000/C62</f>
        <v>-0.33831079383388146</v>
      </c>
      <c r="D107">
        <f>D67*10000/D62</f>
        <v>-0.25156291384792995</v>
      </c>
      <c r="E107">
        <f>E67*10000/E62</f>
        <v>-0.12264960668303179</v>
      </c>
      <c r="F107">
        <f>F67*10000/F62</f>
        <v>-0.5117311349997529</v>
      </c>
      <c r="G107">
        <f>AVERAGE(C107:E107)</f>
        <v>-0.23750777145494775</v>
      </c>
      <c r="H107">
        <f>STDEV(C107:E107)</f>
        <v>0.10851542370370068</v>
      </c>
      <c r="I107">
        <f>(B107*B4+C107*C4+D107*D4+E107*E4+F107*F4)/SUM(B4:F4)</f>
        <v>-0.2590040256724603</v>
      </c>
      <c r="K107">
        <f>(LN(H107)+LN(H127))/2-LN(K114*K115^7)</f>
        <v>-4.513567936917761</v>
      </c>
    </row>
    <row r="108" spans="1:9" ht="12.75">
      <c r="A108" t="s">
        <v>73</v>
      </c>
      <c r="B108">
        <f>B68*10000/B62</f>
        <v>0.029313888707285695</v>
      </c>
      <c r="C108">
        <f>C68*10000/C62</f>
        <v>0.045340979789619915</v>
      </c>
      <c r="D108">
        <f>D68*10000/D62</f>
        <v>0.02865743793982742</v>
      </c>
      <c r="E108">
        <f>E68*10000/E62</f>
        <v>0.0025652670661345175</v>
      </c>
      <c r="F108">
        <f>F68*10000/F62</f>
        <v>-0.08116093957974564</v>
      </c>
      <c r="G108">
        <f>AVERAGE(C108:E108)</f>
        <v>0.025521228265193947</v>
      </c>
      <c r="H108">
        <f>STDEV(C108:E108)</f>
        <v>0.02155962100995716</v>
      </c>
      <c r="I108">
        <f>(B108*B4+C108*C4+D108*D4+E108*E4+F108*F4)/SUM(B4:F4)</f>
        <v>0.011844532101896324</v>
      </c>
    </row>
    <row r="109" spans="1:9" ht="12.75">
      <c r="A109" t="s">
        <v>74</v>
      </c>
      <c r="B109">
        <f>B69*10000/B62</f>
        <v>0.059828887016572685</v>
      </c>
      <c r="C109">
        <f>C69*10000/C62</f>
        <v>-0.01755067746395065</v>
      </c>
      <c r="D109">
        <f>D69*10000/D62</f>
        <v>-0.009105237806791474</v>
      </c>
      <c r="E109">
        <f>E69*10000/E62</f>
        <v>-0.05827569072394888</v>
      </c>
      <c r="F109">
        <f>F69*10000/F62</f>
        <v>0.05052569951151572</v>
      </c>
      <c r="G109">
        <f>AVERAGE(C109:E109)</f>
        <v>-0.028310535331563667</v>
      </c>
      <c r="H109">
        <f>STDEV(C109:E109)</f>
        <v>0.02629190495224763</v>
      </c>
      <c r="I109">
        <f>(B109*B4+C109*C4+D109*D4+E109*E4+F109*F4)/SUM(B4:F4)</f>
        <v>-0.005035532930720982</v>
      </c>
    </row>
    <row r="110" spans="1:11" ht="12.75">
      <c r="A110" t="s">
        <v>75</v>
      </c>
      <c r="B110">
        <f>B70*10000/B62</f>
        <v>-0.31855857254103925</v>
      </c>
      <c r="C110">
        <f>C70*10000/C62</f>
        <v>-0.0973197138611702</v>
      </c>
      <c r="D110">
        <f>D70*10000/D62</f>
        <v>-0.036070254593116816</v>
      </c>
      <c r="E110">
        <f>E70*10000/E62</f>
        <v>-0.09731615780505098</v>
      </c>
      <c r="F110">
        <f>F70*10000/F62</f>
        <v>-0.3515068155338311</v>
      </c>
      <c r="G110">
        <f>AVERAGE(C110:E110)</f>
        <v>-0.076902042086446</v>
      </c>
      <c r="H110">
        <f>STDEV(C110:E110)</f>
        <v>0.035361365295851904</v>
      </c>
      <c r="I110">
        <f>(B110*B4+C110*C4+D110*D4+E110*E4+F110*F4)/SUM(B4:F4)</f>
        <v>-0.1484996709050919</v>
      </c>
      <c r="K110">
        <f>EXP(AVERAGE(K103:K107))</f>
        <v>0.01398003076958296</v>
      </c>
    </row>
    <row r="111" spans="1:9" ht="12.75">
      <c r="A111" t="s">
        <v>76</v>
      </c>
      <c r="B111">
        <f>B71*10000/B62</f>
        <v>-0.047423794093340826</v>
      </c>
      <c r="C111">
        <f>C71*10000/C62</f>
        <v>-0.055183829664398165</v>
      </c>
      <c r="D111">
        <f>D71*10000/D62</f>
        <v>-0.029079621309244685</v>
      </c>
      <c r="E111">
        <f>E71*10000/E62</f>
        <v>-0.012096281034460038</v>
      </c>
      <c r="F111">
        <f>F71*10000/F62</f>
        <v>-0.024575849556032234</v>
      </c>
      <c r="G111">
        <f>AVERAGE(C111:E111)</f>
        <v>-0.032119910669367625</v>
      </c>
      <c r="H111">
        <f>STDEV(C111:E111)</f>
        <v>0.021704071767280873</v>
      </c>
      <c r="I111">
        <f>(B111*B4+C111*C4+D111*D4+E111*E4+F111*F4)/SUM(B4:F4)</f>
        <v>-0.033332363833709494</v>
      </c>
    </row>
    <row r="112" spans="1:9" ht="12.75">
      <c r="A112" t="s">
        <v>77</v>
      </c>
      <c r="B112">
        <f>B72*10000/B62</f>
        <v>-0.03989593913378489</v>
      </c>
      <c r="C112">
        <f>C72*10000/C62</f>
        <v>-0.04424706776090764</v>
      </c>
      <c r="D112">
        <f>D72*10000/D62</f>
        <v>-0.04805895972411448</v>
      </c>
      <c r="E112">
        <f>E72*10000/E62</f>
        <v>-0.033746473591513615</v>
      </c>
      <c r="F112">
        <f>F72*10000/F62</f>
        <v>-0.05476763486573319</v>
      </c>
      <c r="G112">
        <f>AVERAGE(C112:E112)</f>
        <v>-0.042017500358845244</v>
      </c>
      <c r="H112">
        <f>STDEV(C112:E112)</f>
        <v>0.007412155079612635</v>
      </c>
      <c r="I112">
        <f>(B112*B4+C112*C4+D112*D4+E112*E4+F112*F4)/SUM(B4:F4)</f>
        <v>-0.043412354557733485</v>
      </c>
    </row>
    <row r="113" spans="1:9" ht="12.75">
      <c r="A113" t="s">
        <v>78</v>
      </c>
      <c r="B113">
        <f>B73*10000/B62</f>
        <v>0.03093637741327804</v>
      </c>
      <c r="C113">
        <f>C73*10000/C62</f>
        <v>0.03975987465890826</v>
      </c>
      <c r="D113">
        <f>D73*10000/D62</f>
        <v>0.032966309840229815</v>
      </c>
      <c r="E113">
        <f>E73*10000/E62</f>
        <v>0.026741802141287685</v>
      </c>
      <c r="F113">
        <f>F73*10000/F62</f>
        <v>-0.0016679669995167757</v>
      </c>
      <c r="G113">
        <f>AVERAGE(C113:E113)</f>
        <v>0.033155995546808585</v>
      </c>
      <c r="H113">
        <f>STDEV(C113:E113)</f>
        <v>0.006511108854793254</v>
      </c>
      <c r="I113">
        <f>(B113*B4+C113*C4+D113*D4+E113*E4+F113*F4)/SUM(B4:F4)</f>
        <v>0.02819105300453187</v>
      </c>
    </row>
    <row r="114" spans="1:11" ht="12.75">
      <c r="A114" t="s">
        <v>79</v>
      </c>
      <c r="B114">
        <f>B74*10000/B62</f>
        <v>-0.1956326362221319</v>
      </c>
      <c r="C114">
        <f>C74*10000/C62</f>
        <v>-0.1816197479409981</v>
      </c>
      <c r="D114">
        <f>D74*10000/D62</f>
        <v>-0.18879358832493376</v>
      </c>
      <c r="E114">
        <f>E74*10000/E62</f>
        <v>-0.1784736419817866</v>
      </c>
      <c r="F114">
        <f>F74*10000/F62</f>
        <v>-0.14028965130530208</v>
      </c>
      <c r="G114">
        <f>AVERAGE(C114:E114)</f>
        <v>-0.18296232608257282</v>
      </c>
      <c r="H114">
        <f>STDEV(C114:E114)</f>
        <v>0.005289348748289412</v>
      </c>
      <c r="I114">
        <f>(B114*B4+C114*C4+D114*D4+E114*E4+F114*F4)/SUM(B4:F4)</f>
        <v>-0.17910450169571737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-0.003502507813378295</v>
      </c>
      <c r="C115">
        <f>C75*10000/C62</f>
        <v>0.0020407994235683343</v>
      </c>
      <c r="D115">
        <f>D75*10000/D62</f>
        <v>-0.0021357259532121154</v>
      </c>
      <c r="E115">
        <f>E75*10000/E62</f>
        <v>-0.0048579372800262605</v>
      </c>
      <c r="F115">
        <f>F75*10000/F62</f>
        <v>-0.010236673925819678</v>
      </c>
      <c r="G115">
        <f>AVERAGE(C115:E115)</f>
        <v>-0.001650954603223347</v>
      </c>
      <c r="H115">
        <f>STDEV(C115:E115)</f>
        <v>0.0034748229412026525</v>
      </c>
      <c r="I115">
        <f>(B115*B4+C115*C4+D115*D4+E115*E4+F115*F4)/SUM(B4:F4)</f>
        <v>-0.003063454293256034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4.418680103567168</v>
      </c>
      <c r="C122">
        <f>C82*10000/C62</f>
        <v>-15.404351829808348</v>
      </c>
      <c r="D122">
        <f>D82*10000/D62</f>
        <v>-5.026830826733736</v>
      </c>
      <c r="E122">
        <f>E82*10000/E62</f>
        <v>14.537378251679849</v>
      </c>
      <c r="F122">
        <f>F82*10000/F62</f>
        <v>6.336365724964036</v>
      </c>
      <c r="G122">
        <f>AVERAGE(C122:E122)</f>
        <v>-1.9646014682874118</v>
      </c>
      <c r="H122">
        <f>STDEV(C122:E122)</f>
        <v>15.203938192158363</v>
      </c>
      <c r="I122">
        <f>(B122*B4+C122*C4+D122*D4+E122*E4+F122*F4)/SUM(B4:F4)</f>
        <v>0.06339210281459524</v>
      </c>
    </row>
    <row r="123" spans="1:9" ht="12.75">
      <c r="A123" t="s">
        <v>83</v>
      </c>
      <c r="B123">
        <f>B83*10000/B62</f>
        <v>-1.78760976898387</v>
      </c>
      <c r="C123">
        <f>C83*10000/C62</f>
        <v>-0.5850474616425198</v>
      </c>
      <c r="D123">
        <f>D83*10000/D62</f>
        <v>-1.0475606254330276</v>
      </c>
      <c r="E123">
        <f>E83*10000/E62</f>
        <v>-0.2688086395387602</v>
      </c>
      <c r="F123">
        <f>F83*10000/F62</f>
        <v>5.729048223904282</v>
      </c>
      <c r="G123">
        <f>AVERAGE(C123:E123)</f>
        <v>-0.6338055755381026</v>
      </c>
      <c r="H123">
        <f>STDEV(C123:E123)</f>
        <v>0.39165888108985514</v>
      </c>
      <c r="I123">
        <f>(B123*B4+C123*C4+D123*D4+E123*E4+F123*F4)/SUM(B4:F4)</f>
        <v>0.047886360003304554</v>
      </c>
    </row>
    <row r="124" spans="1:9" ht="12.75">
      <c r="A124" t="s">
        <v>84</v>
      </c>
      <c r="B124">
        <f>B84*10000/B62</f>
        <v>-1.3579511248964542</v>
      </c>
      <c r="C124">
        <f>C84*10000/C62</f>
        <v>-3.8696297990483313</v>
      </c>
      <c r="D124">
        <f>D84*10000/D62</f>
        <v>-2.663332411958904</v>
      </c>
      <c r="E124">
        <f>E84*10000/E62</f>
        <v>-4.136503524578625</v>
      </c>
      <c r="F124">
        <f>F84*10000/F62</f>
        <v>-0.9845938060327454</v>
      </c>
      <c r="G124">
        <f>AVERAGE(C124:E124)</f>
        <v>-3.55648857852862</v>
      </c>
      <c r="H124">
        <f>STDEV(C124:E124)</f>
        <v>0.7849212379313871</v>
      </c>
      <c r="I124">
        <f>(B124*B4+C124*C4+D124*D4+E124*E4+F124*F4)/SUM(B4:F4)</f>
        <v>-2.895225855972597</v>
      </c>
    </row>
    <row r="125" spans="1:9" ht="12.75">
      <c r="A125" t="s">
        <v>85</v>
      </c>
      <c r="B125">
        <f>B85*10000/B62</f>
        <v>-0.6755030215045065</v>
      </c>
      <c r="C125">
        <f>C85*10000/C62</f>
        <v>-0.24190611683315325</v>
      </c>
      <c r="D125">
        <f>D85*10000/D62</f>
        <v>-0.561991250754973</v>
      </c>
      <c r="E125">
        <f>E85*10000/E62</f>
        <v>-0.1320148283539867</v>
      </c>
      <c r="F125">
        <f>F85*10000/F62</f>
        <v>-0.29479493648513916</v>
      </c>
      <c r="G125">
        <f>AVERAGE(C125:E125)</f>
        <v>-0.3119707319807043</v>
      </c>
      <c r="H125">
        <f>STDEV(C125:E125)</f>
        <v>0.22338692593126103</v>
      </c>
      <c r="I125">
        <f>(B125*B4+C125*C4+D125*D4+E125*E4+F125*F4)/SUM(B4:F4)</f>
        <v>-0.36230624119682475</v>
      </c>
    </row>
    <row r="126" spans="1:9" ht="12.75">
      <c r="A126" t="s">
        <v>86</v>
      </c>
      <c r="B126">
        <f>B86*10000/B62</f>
        <v>1.0006938992657046</v>
      </c>
      <c r="C126">
        <f>C86*10000/C62</f>
        <v>0.41782391083041254</v>
      </c>
      <c r="D126">
        <f>D86*10000/D62</f>
        <v>0.4073043101280708</v>
      </c>
      <c r="E126">
        <f>E86*10000/E62</f>
        <v>0.31629005474453137</v>
      </c>
      <c r="F126">
        <f>F86*10000/F62</f>
        <v>1.930444394122768</v>
      </c>
      <c r="G126">
        <f>AVERAGE(C126:E126)</f>
        <v>0.38047275856767154</v>
      </c>
      <c r="H126">
        <f>STDEV(C126:E126)</f>
        <v>0.055832160107512276</v>
      </c>
      <c r="I126">
        <f>(B126*B4+C126*C4+D126*D4+E126*E4+F126*F4)/SUM(B4:F4)</f>
        <v>0.6769798376879341</v>
      </c>
    </row>
    <row r="127" spans="1:9" ht="12.75">
      <c r="A127" t="s">
        <v>87</v>
      </c>
      <c r="B127">
        <f>B87*10000/B62</f>
        <v>-0.03447445934332043</v>
      </c>
      <c r="C127">
        <f>C87*10000/C62</f>
        <v>0.024555731359630913</v>
      </c>
      <c r="D127">
        <f>D87*10000/D62</f>
        <v>0.0037956736043526728</v>
      </c>
      <c r="E127">
        <f>E87*10000/E62</f>
        <v>-0.021043715542724335</v>
      </c>
      <c r="F127">
        <f>F87*10000/F62</f>
        <v>-0.14997599215790747</v>
      </c>
      <c r="G127">
        <f>AVERAGE(C127:E127)</f>
        <v>0.002435896473753083</v>
      </c>
      <c r="H127">
        <f>STDEV(C127:E127)</f>
        <v>0.02283011464784737</v>
      </c>
      <c r="I127">
        <f>(B127*B4+C127*C4+D127*D4+E127*E4+F127*F4)/SUM(B4:F4)</f>
        <v>-0.023230489301455888</v>
      </c>
    </row>
    <row r="128" spans="1:9" ht="12.75">
      <c r="A128" t="s">
        <v>88</v>
      </c>
      <c r="B128">
        <f>B88*10000/B62</f>
        <v>-0.19237841271862155</v>
      </c>
      <c r="C128">
        <f>C88*10000/C62</f>
        <v>-0.10048250524867036</v>
      </c>
      <c r="D128">
        <f>D88*10000/D62</f>
        <v>-0.06449805092767168</v>
      </c>
      <c r="E128">
        <f>E88*10000/E62</f>
        <v>-0.20087280087043094</v>
      </c>
      <c r="F128">
        <f>F88*10000/F62</f>
        <v>-0.03755310488282661</v>
      </c>
      <c r="G128">
        <f>AVERAGE(C128:E128)</f>
        <v>-0.12195111901559101</v>
      </c>
      <c r="H128">
        <f>STDEV(C128:E128)</f>
        <v>0.07067668737492183</v>
      </c>
      <c r="I128">
        <f>(B128*B4+C128*C4+D128*D4+E128*E4+F128*F4)/SUM(B4:F4)</f>
        <v>-0.12087401568945139</v>
      </c>
    </row>
    <row r="129" spans="1:9" ht="12.75">
      <c r="A129" t="s">
        <v>89</v>
      </c>
      <c r="B129">
        <f>B89*10000/B62</f>
        <v>-0.047141703263149044</v>
      </c>
      <c r="C129">
        <f>C89*10000/C62</f>
        <v>0.012957235502771744</v>
      </c>
      <c r="D129">
        <f>D89*10000/D62</f>
        <v>-0.07494611573227315</v>
      </c>
      <c r="E129">
        <f>E89*10000/E62</f>
        <v>0.00796274080672121</v>
      </c>
      <c r="F129">
        <f>F89*10000/F62</f>
        <v>-0.01832082387901284</v>
      </c>
      <c r="G129">
        <f>AVERAGE(C129:E129)</f>
        <v>-0.018008713140926735</v>
      </c>
      <c r="H129">
        <f>STDEV(C129:E129)</f>
        <v>0.049372432639115685</v>
      </c>
      <c r="I129">
        <f>(B129*B4+C129*C4+D129*D4+E129*E4+F129*F4)/SUM(B4:F4)</f>
        <v>-0.022267616520584163</v>
      </c>
    </row>
    <row r="130" spans="1:9" ht="12.75">
      <c r="A130" t="s">
        <v>90</v>
      </c>
      <c r="B130">
        <f>B90*10000/B62</f>
        <v>0.05549738263590269</v>
      </c>
      <c r="C130">
        <f>C90*10000/C62</f>
        <v>0.040786688826783005</v>
      </c>
      <c r="D130">
        <f>D90*10000/D62</f>
        <v>0.06005324686880046</v>
      </c>
      <c r="E130">
        <f>E90*10000/E62</f>
        <v>-0.02846537149036542</v>
      </c>
      <c r="F130">
        <f>F90*10000/F62</f>
        <v>0.1458839445004966</v>
      </c>
      <c r="G130">
        <f>AVERAGE(C130:E130)</f>
        <v>0.024124854735072684</v>
      </c>
      <c r="H130">
        <f>STDEV(C130:E130)</f>
        <v>0.04655211043044853</v>
      </c>
      <c r="I130">
        <f>(B130*B4+C130*C4+D130*D4+E130*E4+F130*F4)/SUM(B4:F4)</f>
        <v>0.044913453745662975</v>
      </c>
    </row>
    <row r="131" spans="1:9" ht="12.75">
      <c r="A131" t="s">
        <v>91</v>
      </c>
      <c r="B131">
        <f>B91*10000/B62</f>
        <v>0.010506846675854649</v>
      </c>
      <c r="C131">
        <f>C91*10000/C62</f>
        <v>-0.010116925798963387</v>
      </c>
      <c r="D131">
        <f>D91*10000/D62</f>
        <v>-0.013535762099747984</v>
      </c>
      <c r="E131">
        <f>E91*10000/E62</f>
        <v>-0.017201241629516494</v>
      </c>
      <c r="F131">
        <f>F91*10000/F62</f>
        <v>0.02138438324527768</v>
      </c>
      <c r="G131">
        <f>AVERAGE(C131:E131)</f>
        <v>-0.013617976509409288</v>
      </c>
      <c r="H131">
        <f>STDEV(C131:E131)</f>
        <v>0.0035428734247250973</v>
      </c>
      <c r="I131">
        <f>(B131*B4+C131*C4+D131*D4+E131*E4+F131*F4)/SUM(B4:F4)</f>
        <v>-0.005457338354544974</v>
      </c>
    </row>
    <row r="132" spans="1:9" ht="12.75">
      <c r="A132" t="s">
        <v>92</v>
      </c>
      <c r="B132">
        <f>B92*10000/B62</f>
        <v>0.024321968914870547</v>
      </c>
      <c r="C132">
        <f>C92*10000/C62</f>
        <v>0.028219435972258792</v>
      </c>
      <c r="D132">
        <f>D92*10000/D62</f>
        <v>0.03699720939697949</v>
      </c>
      <c r="E132">
        <f>E92*10000/E62</f>
        <v>0.006762071885141019</v>
      </c>
      <c r="F132">
        <f>F92*10000/F62</f>
        <v>0.004851727872734211</v>
      </c>
      <c r="G132">
        <f>AVERAGE(C132:E132)</f>
        <v>0.023992905751459768</v>
      </c>
      <c r="H132">
        <f>STDEV(C132:E132)</f>
        <v>0.015554374091246511</v>
      </c>
      <c r="I132">
        <f>(B132*B4+C132*C4+D132*D4+E132*E4+F132*F4)/SUM(B4:F4)</f>
        <v>0.021489864616741457</v>
      </c>
    </row>
    <row r="133" spans="1:9" ht="12.75">
      <c r="A133" t="s">
        <v>93</v>
      </c>
      <c r="B133">
        <f>B93*10000/B62</f>
        <v>0.11031649524693489</v>
      </c>
      <c r="C133">
        <f>C93*10000/C62</f>
        <v>0.1075807777632389</v>
      </c>
      <c r="D133">
        <f>D93*10000/D62</f>
        <v>0.10407712693016519</v>
      </c>
      <c r="E133">
        <f>E93*10000/E62</f>
        <v>0.09907786050850735</v>
      </c>
      <c r="F133">
        <f>F93*10000/F62</f>
        <v>0.06716832595800118</v>
      </c>
      <c r="G133">
        <f>AVERAGE(C133:E133)</f>
        <v>0.10357858840063715</v>
      </c>
      <c r="H133">
        <f>STDEV(C133:E133)</f>
        <v>0.004273324930223989</v>
      </c>
      <c r="I133">
        <f>(B133*B4+C133*C4+D133*D4+E133*E4+F133*F4)/SUM(B4:F4)</f>
        <v>0.09969791917983407</v>
      </c>
    </row>
    <row r="134" spans="1:9" ht="12.75">
      <c r="A134" t="s">
        <v>94</v>
      </c>
      <c r="B134">
        <f>B94*10000/B62</f>
        <v>-0.005155762595141989</v>
      </c>
      <c r="C134">
        <f>C94*10000/C62</f>
        <v>-0.003532000473448572</v>
      </c>
      <c r="D134">
        <f>D94*10000/D62</f>
        <v>-0.000127491405607119</v>
      </c>
      <c r="E134">
        <f>E94*10000/E62</f>
        <v>-0.005937020288524732</v>
      </c>
      <c r="F134">
        <f>F94*10000/F62</f>
        <v>-0.024887069375032215</v>
      </c>
      <c r="G134">
        <f>AVERAGE(C134:E134)</f>
        <v>-0.0031988373891934743</v>
      </c>
      <c r="H134">
        <f>STDEV(C134:E134)</f>
        <v>0.0029190588707486307</v>
      </c>
      <c r="I134">
        <f>(B134*B4+C134*C4+D134*D4+E134*E4+F134*F4)/SUM(B4:F4)</f>
        <v>-0.00637457600583602</v>
      </c>
    </row>
    <row r="135" spans="1:9" ht="12.75">
      <c r="A135" t="s">
        <v>95</v>
      </c>
      <c r="B135">
        <f>B95*10000/B62</f>
        <v>-0.0021024248866643187</v>
      </c>
      <c r="C135">
        <f>C95*10000/C62</f>
        <v>-0.001292368234153766</v>
      </c>
      <c r="D135">
        <f>D95*10000/D62</f>
        <v>-0.004075591277542267</v>
      </c>
      <c r="E135">
        <f>E95*10000/E62</f>
        <v>-0.0018650088753240247</v>
      </c>
      <c r="F135">
        <f>F95*10000/F62</f>
        <v>0.004299684650327714</v>
      </c>
      <c r="G135">
        <f>AVERAGE(C135:E135)</f>
        <v>-0.0024109894623400192</v>
      </c>
      <c r="H135">
        <f>STDEV(C135:E135)</f>
        <v>0.0014697461441898509</v>
      </c>
      <c r="I135">
        <f>(B135*B4+C135*C4+D135*D4+E135*E4+F135*F4)/SUM(B4:F4)</f>
        <v>-0.0014712342129508443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2005-02-24T09:06:38Z</cp:lastPrinted>
  <dcterms:created xsi:type="dcterms:W3CDTF">2005-02-24T09:06:38Z</dcterms:created>
  <dcterms:modified xsi:type="dcterms:W3CDTF">2005-02-25T12:07:38Z</dcterms:modified>
  <cp:category/>
  <cp:version/>
  <cp:contentType/>
  <cp:contentStatus/>
</cp:coreProperties>
</file>