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<sst xmlns="http://schemas.openxmlformats.org/spreadsheetml/2006/main" count="204" uniqueCount="98">
  <si>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05/04/2005       10:39:56</t>
  </si>
  <si>
    <t>LISSNER</t>
  </si>
  <si>
    <t>HCMQAP082_REF03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</si>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</sst>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9271754"/>
        <c:axId val="16336923"/>
      </c:lineChart>
      <c:catAx>
        <c:axId val="92717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336923"/>
        <c:crosses val="autoZero"/>
        <c:auto val="1"/>
        <c:lblOffset val="100"/>
        <c:noMultiLvlLbl val="0"/>
      </c:catAx>
      <c:valAx>
        <c:axId val="16336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27175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-0.003761</v>
      </c>
      <c r="D4" s="12">
        <v>-0.003761</v>
      </c>
      <c r="E4" s="12">
        <v>-0.003758</v>
      </c>
      <c r="F4" s="24">
        <v>-0.002082</v>
      </c>
      <c r="G4" s="34">
        <v>-0.011717</v>
      </c>
    </row>
    <row r="5" spans="1:7" ht="12.75" thickBot="1">
      <c r="A5" s="44" t="s">
        <v>13</v>
      </c>
      <c r="B5" s="45">
        <v>0.42959</v>
      </c>
      <c r="C5" s="46">
        <v>-1.009452</v>
      </c>
      <c r="D5" s="46">
        <v>-0.584352</v>
      </c>
      <c r="E5" s="46">
        <v>1.264434</v>
      </c>
      <c r="F5" s="47">
        <v>0.168618</v>
      </c>
      <c r="G5" s="48">
        <v>10.348413</v>
      </c>
    </row>
    <row r="6" spans="1:7" ht="12.75" thickTop="1">
      <c r="A6" s="6" t="s">
        <v>14</v>
      </c>
      <c r="B6" s="39">
        <v>27.81654</v>
      </c>
      <c r="C6" s="40">
        <v>-44.79909</v>
      </c>
      <c r="D6" s="40">
        <v>72.14612</v>
      </c>
      <c r="E6" s="40">
        <v>-26.41192</v>
      </c>
      <c r="F6" s="41">
        <v>-31.96446</v>
      </c>
      <c r="G6" s="42">
        <v>0.000255861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0.2532742</v>
      </c>
      <c r="C8" s="13">
        <v>2.163598</v>
      </c>
      <c r="D8" s="13">
        <v>0.8769636</v>
      </c>
      <c r="E8" s="13">
        <v>0.3954565</v>
      </c>
      <c r="F8" s="25">
        <v>-2.596899</v>
      </c>
      <c r="G8" s="35">
        <v>0.5177131</v>
      </c>
    </row>
    <row r="9" spans="1:7" ht="12">
      <c r="A9" s="20" t="s">
        <v>17</v>
      </c>
      <c r="B9" s="29">
        <v>0.1848177</v>
      </c>
      <c r="C9" s="13">
        <v>0.3333009</v>
      </c>
      <c r="D9" s="13">
        <v>0.2875481</v>
      </c>
      <c r="E9" s="13">
        <v>0.6120423</v>
      </c>
      <c r="F9" s="25">
        <v>-0.4604044</v>
      </c>
      <c r="G9" s="35">
        <v>0.2620283</v>
      </c>
    </row>
    <row r="10" spans="1:7" ht="12">
      <c r="A10" s="20" t="s">
        <v>18</v>
      </c>
      <c r="B10" s="29">
        <v>0.09954624</v>
      </c>
      <c r="C10" s="13">
        <v>-0.9602233</v>
      </c>
      <c r="D10" s="13">
        <v>-0.3191452</v>
      </c>
      <c r="E10" s="13">
        <v>-0.5224141</v>
      </c>
      <c r="F10" s="25">
        <v>-0.211788</v>
      </c>
      <c r="G10" s="35">
        <v>-0.4473892</v>
      </c>
    </row>
    <row r="11" spans="1:7" ht="12">
      <c r="A11" s="21" t="s">
        <v>19</v>
      </c>
      <c r="B11" s="31">
        <v>2.639179</v>
      </c>
      <c r="C11" s="15">
        <v>2.282616</v>
      </c>
      <c r="D11" s="15">
        <v>2.89859</v>
      </c>
      <c r="E11" s="15">
        <v>2.940108</v>
      </c>
      <c r="F11" s="27">
        <v>13.95574</v>
      </c>
      <c r="G11" s="37">
        <v>4.195709</v>
      </c>
    </row>
    <row r="12" spans="1:7" ht="12">
      <c r="A12" s="20" t="s">
        <v>20</v>
      </c>
      <c r="B12" s="29">
        <v>-0.1272785</v>
      </c>
      <c r="C12" s="13">
        <v>-0.3426033</v>
      </c>
      <c r="D12" s="13">
        <v>-0.2470389</v>
      </c>
      <c r="E12" s="13">
        <v>-0.1267865</v>
      </c>
      <c r="F12" s="25">
        <v>-0.4960653</v>
      </c>
      <c r="G12" s="35">
        <v>-0.2569404</v>
      </c>
    </row>
    <row r="13" spans="1:7" ht="12">
      <c r="A13" s="20" t="s">
        <v>21</v>
      </c>
      <c r="B13" s="29">
        <v>0.007059173</v>
      </c>
      <c r="C13" s="13">
        <v>0.05596139</v>
      </c>
      <c r="D13" s="13">
        <v>0.01297991</v>
      </c>
      <c r="E13" s="13">
        <v>0.01541391</v>
      </c>
      <c r="F13" s="25">
        <v>-0.08908259</v>
      </c>
      <c r="G13" s="35">
        <v>0.009451892</v>
      </c>
    </row>
    <row r="14" spans="1:7" ht="12">
      <c r="A14" s="20" t="s">
        <v>22</v>
      </c>
      <c r="B14" s="29">
        <v>0.03354695</v>
      </c>
      <c r="C14" s="13">
        <v>-0.01134665</v>
      </c>
      <c r="D14" s="13">
        <v>-0.01769194</v>
      </c>
      <c r="E14" s="13">
        <v>-0.05151911</v>
      </c>
      <c r="F14" s="25">
        <v>0.05938475</v>
      </c>
      <c r="G14" s="35">
        <v>-0.006610859</v>
      </c>
    </row>
    <row r="15" spans="1:7" ht="12">
      <c r="A15" s="21" t="s">
        <v>23</v>
      </c>
      <c r="B15" s="31">
        <v>-0.3129388</v>
      </c>
      <c r="C15" s="15">
        <v>-0.09369713</v>
      </c>
      <c r="D15" s="15">
        <v>-0.0424724</v>
      </c>
      <c r="E15" s="15">
        <v>-0.09460183</v>
      </c>
      <c r="F15" s="27">
        <v>-0.358905</v>
      </c>
      <c r="G15" s="37">
        <v>-0.1486776</v>
      </c>
    </row>
    <row r="16" spans="1:7" ht="12">
      <c r="A16" s="20" t="s">
        <v>24</v>
      </c>
      <c r="B16" s="29">
        <v>-0.03980178</v>
      </c>
      <c r="C16" s="13">
        <v>-0.057122</v>
      </c>
      <c r="D16" s="13">
        <v>-0.03214024</v>
      </c>
      <c r="E16" s="13">
        <v>-0.01412463</v>
      </c>
      <c r="F16" s="25">
        <v>-0.02494223</v>
      </c>
      <c r="G16" s="35">
        <v>-0.03397166</v>
      </c>
    </row>
    <row r="17" spans="1:7" ht="12">
      <c r="A17" s="20" t="s">
        <v>25</v>
      </c>
      <c r="B17" s="29">
        <v>-0.03832046</v>
      </c>
      <c r="C17" s="13">
        <v>-0.05367615</v>
      </c>
      <c r="D17" s="13">
        <v>-0.03945284</v>
      </c>
      <c r="E17" s="13">
        <v>-0.04001074</v>
      </c>
      <c r="F17" s="25">
        <v>-0.04945374</v>
      </c>
      <c r="G17" s="35">
        <v>-0.04417743</v>
      </c>
    </row>
    <row r="18" spans="1:7" ht="12">
      <c r="A18" s="20" t="s">
        <v>26</v>
      </c>
      <c r="B18" s="29">
        <v>0.03126028</v>
      </c>
      <c r="C18" s="13">
        <v>0.04777813</v>
      </c>
      <c r="D18" s="13">
        <v>0.01826963</v>
      </c>
      <c r="E18" s="13">
        <v>0.02540088</v>
      </c>
      <c r="F18" s="25">
        <v>-0.001261506</v>
      </c>
      <c r="G18" s="35">
        <v>0.02637466</v>
      </c>
    </row>
    <row r="19" spans="1:7" ht="12">
      <c r="A19" s="21" t="s">
        <v>27</v>
      </c>
      <c r="B19" s="31">
        <v>-0.2007168</v>
      </c>
      <c r="C19" s="15">
        <v>-0.1771657</v>
      </c>
      <c r="D19" s="15">
        <v>-0.1891517</v>
      </c>
      <c r="E19" s="15">
        <v>-0.1784506</v>
      </c>
      <c r="F19" s="27">
        <v>-0.1409791</v>
      </c>
      <c r="G19" s="37">
        <v>-0.1789517</v>
      </c>
    </row>
    <row r="20" spans="1:7" ht="12.75" thickBot="1">
      <c r="A20" s="44" t="s">
        <v>28</v>
      </c>
      <c r="B20" s="45">
        <v>-0.004927867</v>
      </c>
      <c r="C20" s="46">
        <v>0.002403097</v>
      </c>
      <c r="D20" s="46">
        <v>-0.0004191689</v>
      </c>
      <c r="E20" s="46">
        <v>-0.005609773</v>
      </c>
      <c r="F20" s="47">
        <v>-0.00985952</v>
      </c>
      <c r="G20" s="48">
        <v>-0.002899186</v>
      </c>
    </row>
    <row r="21" spans="1:7" ht="12.75" thickTop="1">
      <c r="A21" s="6" t="s">
        <v>29</v>
      </c>
      <c r="B21" s="39">
        <v>-32.46462</v>
      </c>
      <c r="C21" s="40">
        <v>36.36125</v>
      </c>
      <c r="D21" s="40">
        <v>-44.36734</v>
      </c>
      <c r="E21" s="40">
        <v>5.732118</v>
      </c>
      <c r="F21" s="41">
        <v>39.5367</v>
      </c>
      <c r="G21" s="43">
        <v>0.01578006</v>
      </c>
    </row>
    <row r="22" spans="1:7" ht="12">
      <c r="A22" s="20" t="s">
        <v>30</v>
      </c>
      <c r="B22" s="29">
        <v>8.591803</v>
      </c>
      <c r="C22" s="13">
        <v>-20.18907</v>
      </c>
      <c r="D22" s="13">
        <v>-11.68704</v>
      </c>
      <c r="E22" s="13">
        <v>25.28874</v>
      </c>
      <c r="F22" s="25">
        <v>3.372359</v>
      </c>
      <c r="G22" s="36">
        <v>0</v>
      </c>
    </row>
    <row r="23" spans="1:7" ht="12">
      <c r="A23" s="20" t="s">
        <v>31</v>
      </c>
      <c r="B23" s="29">
        <v>-1.846854</v>
      </c>
      <c r="C23" s="13">
        <v>-0.5122395</v>
      </c>
      <c r="D23" s="13">
        <v>-1.139255</v>
      </c>
      <c r="E23" s="13">
        <v>-0.2201741</v>
      </c>
      <c r="F23" s="25">
        <v>5.900546</v>
      </c>
      <c r="G23" s="35">
        <v>0.06799691</v>
      </c>
    </row>
    <row r="24" spans="1:7" ht="12">
      <c r="A24" s="20" t="s">
        <v>32</v>
      </c>
      <c r="B24" s="29">
        <v>-1.389526</v>
      </c>
      <c r="C24" s="13">
        <v>-3.866739</v>
      </c>
      <c r="D24" s="13">
        <v>-2.68674</v>
      </c>
      <c r="E24" s="13">
        <v>-4.118893</v>
      </c>
      <c r="F24" s="25">
        <v>-0.9426168</v>
      </c>
      <c r="G24" s="35">
        <v>-2.894953</v>
      </c>
    </row>
    <row r="25" spans="1:7" ht="12">
      <c r="A25" s="20" t="s">
        <v>33</v>
      </c>
      <c r="B25" s="29">
        <v>-0.6877682</v>
      </c>
      <c r="C25" s="13">
        <v>-0.2242535</v>
      </c>
      <c r="D25" s="13">
        <v>-0.5930064</v>
      </c>
      <c r="E25" s="13">
        <v>-0.1415098</v>
      </c>
      <c r="F25" s="25">
        <v>-0.144385</v>
      </c>
      <c r="G25" s="35">
        <v>-0.3496069</v>
      </c>
    </row>
    <row r="26" spans="1:7" ht="12">
      <c r="A26" s="21" t="s">
        <v>34</v>
      </c>
      <c r="B26" s="31">
        <v>1.014309</v>
      </c>
      <c r="C26" s="15">
        <v>0.4146312</v>
      </c>
      <c r="D26" s="15">
        <v>0.4089595</v>
      </c>
      <c r="E26" s="15">
        <v>0.3246624</v>
      </c>
      <c r="F26" s="27">
        <v>1.8944</v>
      </c>
      <c r="G26" s="37">
        <v>0.6755036</v>
      </c>
    </row>
    <row r="27" spans="1:7" ht="12">
      <c r="A27" s="20" t="s">
        <v>35</v>
      </c>
      <c r="B27" s="29">
        <v>-0.01900972</v>
      </c>
      <c r="C27" s="13">
        <v>0.01338848</v>
      </c>
      <c r="D27" s="13">
        <v>0.01228272</v>
      </c>
      <c r="E27" s="13">
        <v>-0.03150145</v>
      </c>
      <c r="F27" s="25">
        <v>-0.1403488</v>
      </c>
      <c r="G27" s="35">
        <v>-0.0228393</v>
      </c>
    </row>
    <row r="28" spans="1:7" ht="12">
      <c r="A28" s="20" t="s">
        <v>36</v>
      </c>
      <c r="B28" s="29">
        <v>-0.1729471</v>
      </c>
      <c r="C28" s="13">
        <v>-0.1120691</v>
      </c>
      <c r="D28" s="13">
        <v>-0.06515003</v>
      </c>
      <c r="E28" s="13">
        <v>-0.2138718</v>
      </c>
      <c r="F28" s="25">
        <v>-0.02789204</v>
      </c>
      <c r="G28" s="35">
        <v>-0.12287</v>
      </c>
    </row>
    <row r="29" spans="1:7" ht="12">
      <c r="A29" s="20" t="s">
        <v>37</v>
      </c>
      <c r="B29" s="29">
        <v>-0.03221315</v>
      </c>
      <c r="C29" s="13">
        <v>0.006572357</v>
      </c>
      <c r="D29" s="13">
        <v>-0.07608289</v>
      </c>
      <c r="E29" s="13">
        <v>-0.001404612</v>
      </c>
      <c r="F29" s="25">
        <v>-0.03660003</v>
      </c>
      <c r="G29" s="35">
        <v>-0.02660985</v>
      </c>
    </row>
    <row r="30" spans="1:7" ht="12">
      <c r="A30" s="21" t="s">
        <v>38</v>
      </c>
      <c r="B30" s="31">
        <v>0.06374265</v>
      </c>
      <c r="C30" s="15">
        <v>0.02881303</v>
      </c>
      <c r="D30" s="15">
        <v>0.06780363</v>
      </c>
      <c r="E30" s="15">
        <v>-0.03391046</v>
      </c>
      <c r="F30" s="27">
        <v>0.1508227</v>
      </c>
      <c r="G30" s="37">
        <v>0.0444324</v>
      </c>
    </row>
    <row r="31" spans="1:7" ht="12">
      <c r="A31" s="20" t="s">
        <v>39</v>
      </c>
      <c r="B31" s="29">
        <v>0.01228763</v>
      </c>
      <c r="C31" s="13">
        <v>-0.01634452</v>
      </c>
      <c r="D31" s="13">
        <v>-0.006993022</v>
      </c>
      <c r="E31" s="13">
        <v>-0.02527369</v>
      </c>
      <c r="F31" s="25">
        <v>0.02148997</v>
      </c>
      <c r="G31" s="35">
        <v>-0.007051165</v>
      </c>
    </row>
    <row r="32" spans="1:7" ht="12">
      <c r="A32" s="20" t="s">
        <v>40</v>
      </c>
      <c r="B32" s="29">
        <v>0.01057571</v>
      </c>
      <c r="C32" s="13">
        <v>0.03950411</v>
      </c>
      <c r="D32" s="13">
        <v>0.03736868</v>
      </c>
      <c r="E32" s="13">
        <v>0.007181033</v>
      </c>
      <c r="F32" s="25">
        <v>-0.005590105</v>
      </c>
      <c r="G32" s="35">
        <v>0.02101997</v>
      </c>
    </row>
    <row r="33" spans="1:7" ht="12">
      <c r="A33" s="20" t="s">
        <v>41</v>
      </c>
      <c r="B33" s="29">
        <v>0.1148421</v>
      </c>
      <c r="C33" s="13">
        <v>0.0975742</v>
      </c>
      <c r="D33" s="13">
        <v>0.120035</v>
      </c>
      <c r="E33" s="13">
        <v>0.09809547</v>
      </c>
      <c r="F33" s="25">
        <v>0.05751668</v>
      </c>
      <c r="G33" s="35">
        <v>0.1002693</v>
      </c>
    </row>
    <row r="34" spans="1:7" ht="12">
      <c r="A34" s="21" t="s">
        <v>42</v>
      </c>
      <c r="B34" s="31">
        <v>-0.005440794</v>
      </c>
      <c r="C34" s="15">
        <v>-0.003730077</v>
      </c>
      <c r="D34" s="15">
        <v>-0.001039815</v>
      </c>
      <c r="E34" s="15">
        <v>-0.009089378</v>
      </c>
      <c r="F34" s="27">
        <v>-0.02618149</v>
      </c>
      <c r="G34" s="37">
        <v>-0.007597251</v>
      </c>
    </row>
    <row r="35" spans="1:7" ht="12.75" thickBot="1">
      <c r="A35" s="22" t="s">
        <v>43</v>
      </c>
      <c r="B35" s="32">
        <v>-0.007531803</v>
      </c>
      <c r="C35" s="16">
        <v>0.00175645</v>
      </c>
      <c r="D35" s="16">
        <v>-0.004815041</v>
      </c>
      <c r="E35" s="16">
        <v>0.002589405</v>
      </c>
      <c r="F35" s="28">
        <v>0.0053532</v>
      </c>
      <c r="G35" s="38">
        <v>-0.0004911749</v>
      </c>
    </row>
    <row r="36" spans="1:7" ht="12">
      <c r="A36" s="4" t="s">
        <v>44</v>
      </c>
      <c r="B36" s="3">
        <v>21.0022</v>
      </c>
      <c r="C36" s="3">
        <v>20.99915</v>
      </c>
      <c r="D36" s="3">
        <v>21.00525</v>
      </c>
      <c r="E36" s="3">
        <v>21.00525</v>
      </c>
      <c r="F36" s="3">
        <v>21.01135</v>
      </c>
      <c r="G36" s="3"/>
    </row>
    <row r="37" spans="1:6" ht="12">
      <c r="A37" s="4" t="s">
        <v>45</v>
      </c>
      <c r="B37" s="2">
        <v>-0.2522787</v>
      </c>
      <c r="C37" s="2">
        <v>-0.1734416</v>
      </c>
      <c r="D37" s="2">
        <v>-0.1302083</v>
      </c>
      <c r="E37" s="2">
        <v>-0.09714763</v>
      </c>
      <c r="F37" s="2">
        <v>-0.07222494</v>
      </c>
    </row>
    <row r="38" spans="1:7" ht="12">
      <c r="A38" s="4" t="s">
        <v>53</v>
      </c>
      <c r="B38" s="2">
        <v>-4.724067E-05</v>
      </c>
      <c r="C38" s="2">
        <v>7.628294E-05</v>
      </c>
      <c r="D38" s="2">
        <v>-0.0001227364</v>
      </c>
      <c r="E38" s="2">
        <v>4.487533E-05</v>
      </c>
      <c r="F38" s="2">
        <v>5.431691E-05</v>
      </c>
      <c r="G38" s="2">
        <v>0.0002280142</v>
      </c>
    </row>
    <row r="39" spans="1:7" ht="12.75" thickBot="1">
      <c r="A39" s="4" t="s">
        <v>54</v>
      </c>
      <c r="B39" s="2">
        <v>5.523044E-05</v>
      </c>
      <c r="C39" s="2">
        <v>-6.166012E-05</v>
      </c>
      <c r="D39" s="2">
        <v>7.528103E-05</v>
      </c>
      <c r="E39" s="2">
        <v>0</v>
      </c>
      <c r="F39" s="2">
        <v>-6.72307E-05</v>
      </c>
      <c r="G39" s="2">
        <v>0.001063621</v>
      </c>
    </row>
    <row r="40" spans="2:7" ht="12.75" thickBot="1">
      <c r="B40" s="7" t="s">
        <v>46</v>
      </c>
      <c r="C40" s="18">
        <v>-0.00376</v>
      </c>
      <c r="D40" s="17" t="s">
        <v>47</v>
      </c>
      <c r="E40" s="18">
        <v>3.116369</v>
      </c>
      <c r="F40" s="17" t="s">
        <v>48</v>
      </c>
      <c r="G40" s="8">
        <v>55.114945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9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0.003761</v>
      </c>
      <c r="D4">
        <v>0.003761</v>
      </c>
      <c r="E4">
        <v>0.003758</v>
      </c>
      <c r="F4">
        <v>0.002082</v>
      </c>
      <c r="G4">
        <v>0.011717</v>
      </c>
    </row>
    <row r="5" spans="1:7" ht="12.75">
      <c r="A5" t="s">
        <v>13</v>
      </c>
      <c r="B5">
        <v>0.42959</v>
      </c>
      <c r="C5">
        <v>-1.009452</v>
      </c>
      <c r="D5">
        <v>-0.584352</v>
      </c>
      <c r="E5">
        <v>1.264434</v>
      </c>
      <c r="F5">
        <v>0.168618</v>
      </c>
      <c r="G5">
        <v>10.348413</v>
      </c>
    </row>
    <row r="6" spans="1:7" ht="12.75">
      <c r="A6" t="s">
        <v>14</v>
      </c>
      <c r="B6" s="49">
        <v>27.81654</v>
      </c>
      <c r="C6" s="49">
        <v>-44.79909</v>
      </c>
      <c r="D6" s="49">
        <v>72.14612</v>
      </c>
      <c r="E6" s="49">
        <v>-26.41192</v>
      </c>
      <c r="F6" s="49">
        <v>-31.96446</v>
      </c>
      <c r="G6" s="49">
        <v>0.000255861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0.2532742</v>
      </c>
      <c r="C8" s="49">
        <v>2.163598</v>
      </c>
      <c r="D8" s="49">
        <v>0.8769636</v>
      </c>
      <c r="E8" s="49">
        <v>0.3954565</v>
      </c>
      <c r="F8" s="49">
        <v>-2.596899</v>
      </c>
      <c r="G8" s="49">
        <v>0.5177131</v>
      </c>
    </row>
    <row r="9" spans="1:7" ht="12.75">
      <c r="A9" t="s">
        <v>17</v>
      </c>
      <c r="B9" s="49">
        <v>0.1848177</v>
      </c>
      <c r="C9" s="49">
        <v>0.3333009</v>
      </c>
      <c r="D9" s="49">
        <v>0.2875481</v>
      </c>
      <c r="E9" s="49">
        <v>0.6120423</v>
      </c>
      <c r="F9" s="49">
        <v>-0.4604044</v>
      </c>
      <c r="G9" s="49">
        <v>0.2620283</v>
      </c>
    </row>
    <row r="10" spans="1:7" ht="12.75">
      <c r="A10" t="s">
        <v>18</v>
      </c>
      <c r="B10" s="49">
        <v>0.09954624</v>
      </c>
      <c r="C10" s="49">
        <v>-0.9602233</v>
      </c>
      <c r="D10" s="49">
        <v>-0.3191452</v>
      </c>
      <c r="E10" s="49">
        <v>-0.5224141</v>
      </c>
      <c r="F10" s="49">
        <v>-0.211788</v>
      </c>
      <c r="G10" s="49">
        <v>-0.4473892</v>
      </c>
    </row>
    <row r="11" spans="1:7" ht="12.75">
      <c r="A11" t="s">
        <v>19</v>
      </c>
      <c r="B11" s="49">
        <v>2.639179</v>
      </c>
      <c r="C11" s="49">
        <v>2.282616</v>
      </c>
      <c r="D11" s="49">
        <v>2.89859</v>
      </c>
      <c r="E11" s="49">
        <v>2.940108</v>
      </c>
      <c r="F11" s="49">
        <v>13.95574</v>
      </c>
      <c r="G11" s="49">
        <v>4.195709</v>
      </c>
    </row>
    <row r="12" spans="1:7" ht="12.75">
      <c r="A12" t="s">
        <v>20</v>
      </c>
      <c r="B12" s="49">
        <v>-0.1272785</v>
      </c>
      <c r="C12" s="49">
        <v>-0.3426033</v>
      </c>
      <c r="D12" s="49">
        <v>-0.2470389</v>
      </c>
      <c r="E12" s="49">
        <v>-0.1267865</v>
      </c>
      <c r="F12" s="49">
        <v>-0.4960653</v>
      </c>
      <c r="G12" s="49">
        <v>-0.2569404</v>
      </c>
    </row>
    <row r="13" spans="1:7" ht="12.75">
      <c r="A13" t="s">
        <v>21</v>
      </c>
      <c r="B13" s="49">
        <v>0.007059173</v>
      </c>
      <c r="C13" s="49">
        <v>0.05596139</v>
      </c>
      <c r="D13" s="49">
        <v>0.01297991</v>
      </c>
      <c r="E13" s="49">
        <v>0.01541391</v>
      </c>
      <c r="F13" s="49">
        <v>-0.08908259</v>
      </c>
      <c r="G13" s="49">
        <v>0.009451892</v>
      </c>
    </row>
    <row r="14" spans="1:7" ht="12.75">
      <c r="A14" t="s">
        <v>22</v>
      </c>
      <c r="B14" s="49">
        <v>0.03354695</v>
      </c>
      <c r="C14" s="49">
        <v>-0.01134665</v>
      </c>
      <c r="D14" s="49">
        <v>-0.01769194</v>
      </c>
      <c r="E14" s="49">
        <v>-0.05151911</v>
      </c>
      <c r="F14" s="49">
        <v>0.05938475</v>
      </c>
      <c r="G14" s="49">
        <v>-0.006610859</v>
      </c>
    </row>
    <row r="15" spans="1:7" ht="12.75">
      <c r="A15" t="s">
        <v>23</v>
      </c>
      <c r="B15" s="49">
        <v>-0.3129388</v>
      </c>
      <c r="C15" s="49">
        <v>-0.09369713</v>
      </c>
      <c r="D15" s="49">
        <v>-0.0424724</v>
      </c>
      <c r="E15" s="49">
        <v>-0.09460183</v>
      </c>
      <c r="F15" s="49">
        <v>-0.358905</v>
      </c>
      <c r="G15" s="49">
        <v>-0.1486776</v>
      </c>
    </row>
    <row r="16" spans="1:7" ht="12.75">
      <c r="A16" t="s">
        <v>24</v>
      </c>
      <c r="B16" s="49">
        <v>-0.03980178</v>
      </c>
      <c r="C16" s="49">
        <v>-0.057122</v>
      </c>
      <c r="D16" s="49">
        <v>-0.03214024</v>
      </c>
      <c r="E16" s="49">
        <v>-0.01412463</v>
      </c>
      <c r="F16" s="49">
        <v>-0.02494223</v>
      </c>
      <c r="G16" s="49">
        <v>-0.03397166</v>
      </c>
    </row>
    <row r="17" spans="1:7" ht="12.75">
      <c r="A17" t="s">
        <v>25</v>
      </c>
      <c r="B17" s="49">
        <v>-0.03832046</v>
      </c>
      <c r="C17" s="49">
        <v>-0.05367615</v>
      </c>
      <c r="D17" s="49">
        <v>-0.03945284</v>
      </c>
      <c r="E17" s="49">
        <v>-0.04001074</v>
      </c>
      <c r="F17" s="49">
        <v>-0.04945374</v>
      </c>
      <c r="G17" s="49">
        <v>-0.04417743</v>
      </c>
    </row>
    <row r="18" spans="1:7" ht="12.75">
      <c r="A18" t="s">
        <v>26</v>
      </c>
      <c r="B18" s="49">
        <v>0.03126028</v>
      </c>
      <c r="C18" s="49">
        <v>0.04777813</v>
      </c>
      <c r="D18" s="49">
        <v>0.01826963</v>
      </c>
      <c r="E18" s="49">
        <v>0.02540088</v>
      </c>
      <c r="F18" s="49">
        <v>-0.001261506</v>
      </c>
      <c r="G18" s="49">
        <v>0.02637466</v>
      </c>
    </row>
    <row r="19" spans="1:7" ht="12.75">
      <c r="A19" t="s">
        <v>27</v>
      </c>
      <c r="B19" s="49">
        <v>-0.2007168</v>
      </c>
      <c r="C19" s="49">
        <v>-0.1771657</v>
      </c>
      <c r="D19" s="49">
        <v>-0.1891517</v>
      </c>
      <c r="E19" s="49">
        <v>-0.1784506</v>
      </c>
      <c r="F19" s="49">
        <v>-0.1409791</v>
      </c>
      <c r="G19" s="49">
        <v>-0.1789517</v>
      </c>
    </row>
    <row r="20" spans="1:7" ht="12.75">
      <c r="A20" t="s">
        <v>28</v>
      </c>
      <c r="B20" s="49">
        <v>-0.004927867</v>
      </c>
      <c r="C20" s="49">
        <v>0.002403097</v>
      </c>
      <c r="D20" s="49">
        <v>-0.0004191689</v>
      </c>
      <c r="E20" s="49">
        <v>-0.005609773</v>
      </c>
      <c r="F20" s="49">
        <v>-0.00985952</v>
      </c>
      <c r="G20" s="49">
        <v>-0.002899186</v>
      </c>
    </row>
    <row r="21" spans="1:7" ht="12.75">
      <c r="A21" t="s">
        <v>29</v>
      </c>
      <c r="B21" s="49">
        <v>-32.46462</v>
      </c>
      <c r="C21" s="49">
        <v>36.36125</v>
      </c>
      <c r="D21" s="49">
        <v>-44.36734</v>
      </c>
      <c r="E21" s="49">
        <v>5.732118</v>
      </c>
      <c r="F21" s="49">
        <v>39.5367</v>
      </c>
      <c r="G21" s="49">
        <v>0.01578006</v>
      </c>
    </row>
    <row r="22" spans="1:7" ht="12.75">
      <c r="A22" t="s">
        <v>30</v>
      </c>
      <c r="B22" s="49">
        <v>8.591803</v>
      </c>
      <c r="C22" s="49">
        <v>-20.18907</v>
      </c>
      <c r="D22" s="49">
        <v>-11.68704</v>
      </c>
      <c r="E22" s="49">
        <v>25.28874</v>
      </c>
      <c r="F22" s="49">
        <v>3.372359</v>
      </c>
      <c r="G22" s="49">
        <v>0</v>
      </c>
    </row>
    <row r="23" spans="1:7" ht="12.75">
      <c r="A23" t="s">
        <v>31</v>
      </c>
      <c r="B23" s="49">
        <v>-1.846854</v>
      </c>
      <c r="C23" s="49">
        <v>-0.5122395</v>
      </c>
      <c r="D23" s="49">
        <v>-1.139255</v>
      </c>
      <c r="E23" s="49">
        <v>-0.2201741</v>
      </c>
      <c r="F23" s="49">
        <v>5.900546</v>
      </c>
      <c r="G23" s="49">
        <v>0.06799691</v>
      </c>
    </row>
    <row r="24" spans="1:7" ht="12.75">
      <c r="A24" t="s">
        <v>32</v>
      </c>
      <c r="B24" s="49">
        <v>-1.389526</v>
      </c>
      <c r="C24" s="49">
        <v>-3.866739</v>
      </c>
      <c r="D24" s="49">
        <v>-2.68674</v>
      </c>
      <c r="E24" s="49">
        <v>-4.118893</v>
      </c>
      <c r="F24" s="49">
        <v>-0.9426168</v>
      </c>
      <c r="G24" s="49">
        <v>-2.894953</v>
      </c>
    </row>
    <row r="25" spans="1:7" ht="12.75">
      <c r="A25" t="s">
        <v>33</v>
      </c>
      <c r="B25" s="49">
        <v>-0.6877682</v>
      </c>
      <c r="C25" s="49">
        <v>-0.2242535</v>
      </c>
      <c r="D25" s="49">
        <v>-0.5930064</v>
      </c>
      <c r="E25" s="49">
        <v>-0.1415098</v>
      </c>
      <c r="F25" s="49">
        <v>-0.144385</v>
      </c>
      <c r="G25" s="49">
        <v>-0.3496069</v>
      </c>
    </row>
    <row r="26" spans="1:7" ht="12.75">
      <c r="A26" t="s">
        <v>34</v>
      </c>
      <c r="B26" s="49">
        <v>1.014309</v>
      </c>
      <c r="C26" s="49">
        <v>0.4146312</v>
      </c>
      <c r="D26" s="49">
        <v>0.4089595</v>
      </c>
      <c r="E26" s="49">
        <v>0.3246624</v>
      </c>
      <c r="F26" s="49">
        <v>1.8944</v>
      </c>
      <c r="G26" s="49">
        <v>0.6755036</v>
      </c>
    </row>
    <row r="27" spans="1:7" ht="12.75">
      <c r="A27" t="s">
        <v>35</v>
      </c>
      <c r="B27" s="49">
        <v>-0.01900972</v>
      </c>
      <c r="C27" s="49">
        <v>0.01338848</v>
      </c>
      <c r="D27" s="49">
        <v>0.01228272</v>
      </c>
      <c r="E27" s="49">
        <v>-0.03150145</v>
      </c>
      <c r="F27" s="49">
        <v>-0.1403488</v>
      </c>
      <c r="G27" s="49">
        <v>-0.0228393</v>
      </c>
    </row>
    <row r="28" spans="1:7" ht="12.75">
      <c r="A28" t="s">
        <v>36</v>
      </c>
      <c r="B28" s="49">
        <v>-0.1729471</v>
      </c>
      <c r="C28" s="49">
        <v>-0.1120691</v>
      </c>
      <c r="D28" s="49">
        <v>-0.06515003</v>
      </c>
      <c r="E28" s="49">
        <v>-0.2138718</v>
      </c>
      <c r="F28" s="49">
        <v>-0.02789204</v>
      </c>
      <c r="G28" s="49">
        <v>-0.12287</v>
      </c>
    </row>
    <row r="29" spans="1:7" ht="12.75">
      <c r="A29" t="s">
        <v>37</v>
      </c>
      <c r="B29" s="49">
        <v>-0.03221315</v>
      </c>
      <c r="C29" s="49">
        <v>0.006572357</v>
      </c>
      <c r="D29" s="49">
        <v>-0.07608289</v>
      </c>
      <c r="E29" s="49">
        <v>-0.001404612</v>
      </c>
      <c r="F29" s="49">
        <v>-0.03660003</v>
      </c>
      <c r="G29" s="49">
        <v>-0.02660985</v>
      </c>
    </row>
    <row r="30" spans="1:7" ht="12.75">
      <c r="A30" t="s">
        <v>38</v>
      </c>
      <c r="B30" s="49">
        <v>0.06374265</v>
      </c>
      <c r="C30" s="49">
        <v>0.02881303</v>
      </c>
      <c r="D30" s="49">
        <v>0.06780363</v>
      </c>
      <c r="E30" s="49">
        <v>-0.03391046</v>
      </c>
      <c r="F30" s="49">
        <v>0.1508227</v>
      </c>
      <c r="G30" s="49">
        <v>0.0444324</v>
      </c>
    </row>
    <row r="31" spans="1:7" ht="12.75">
      <c r="A31" t="s">
        <v>39</v>
      </c>
      <c r="B31" s="49">
        <v>0.01228763</v>
      </c>
      <c r="C31" s="49">
        <v>-0.01634452</v>
      </c>
      <c r="D31" s="49">
        <v>-0.006993022</v>
      </c>
      <c r="E31" s="49">
        <v>-0.02527369</v>
      </c>
      <c r="F31" s="49">
        <v>0.02148997</v>
      </c>
      <c r="G31" s="49">
        <v>-0.007051165</v>
      </c>
    </row>
    <row r="32" spans="1:7" ht="12.75">
      <c r="A32" t="s">
        <v>40</v>
      </c>
      <c r="B32" s="49">
        <v>0.01057571</v>
      </c>
      <c r="C32" s="49">
        <v>0.03950411</v>
      </c>
      <c r="D32" s="49">
        <v>0.03736868</v>
      </c>
      <c r="E32" s="49">
        <v>0.007181033</v>
      </c>
      <c r="F32" s="49">
        <v>-0.005590105</v>
      </c>
      <c r="G32" s="49">
        <v>0.02101997</v>
      </c>
    </row>
    <row r="33" spans="1:7" ht="12.75">
      <c r="A33" t="s">
        <v>41</v>
      </c>
      <c r="B33" s="49">
        <v>0.1148421</v>
      </c>
      <c r="C33" s="49">
        <v>0.0975742</v>
      </c>
      <c r="D33" s="49">
        <v>0.120035</v>
      </c>
      <c r="E33" s="49">
        <v>0.09809547</v>
      </c>
      <c r="F33" s="49">
        <v>0.05751668</v>
      </c>
      <c r="G33" s="49">
        <v>0.1002693</v>
      </c>
    </row>
    <row r="34" spans="1:7" ht="12.75">
      <c r="A34" t="s">
        <v>42</v>
      </c>
      <c r="B34" s="49">
        <v>-0.005440794</v>
      </c>
      <c r="C34" s="49">
        <v>-0.003730077</v>
      </c>
      <c r="D34" s="49">
        <v>-0.001039815</v>
      </c>
      <c r="E34" s="49">
        <v>-0.009089378</v>
      </c>
      <c r="F34" s="49">
        <v>-0.02618149</v>
      </c>
      <c r="G34" s="49">
        <v>-0.007597251</v>
      </c>
    </row>
    <row r="35" spans="1:7" ht="12.75">
      <c r="A35" t="s">
        <v>43</v>
      </c>
      <c r="B35" s="49">
        <v>-0.007531803</v>
      </c>
      <c r="C35" s="49">
        <v>0.00175645</v>
      </c>
      <c r="D35" s="49">
        <v>-0.004815041</v>
      </c>
      <c r="E35" s="49">
        <v>0.002589405</v>
      </c>
      <c r="F35" s="49">
        <v>0.0053532</v>
      </c>
      <c r="G35" s="49">
        <v>-0.0004911749</v>
      </c>
    </row>
    <row r="36" spans="1:6" ht="12.75">
      <c r="A36" t="s">
        <v>44</v>
      </c>
      <c r="B36" s="49">
        <v>21.0022</v>
      </c>
      <c r="C36" s="49">
        <v>20.99915</v>
      </c>
      <c r="D36" s="49">
        <v>21.00525</v>
      </c>
      <c r="E36" s="49">
        <v>21.00525</v>
      </c>
      <c r="F36" s="49">
        <v>21.01135</v>
      </c>
    </row>
    <row r="37" spans="1:6" ht="12.75">
      <c r="A37" t="s">
        <v>45</v>
      </c>
      <c r="B37" s="49">
        <v>-0.2522787</v>
      </c>
      <c r="C37" s="49">
        <v>-0.1734416</v>
      </c>
      <c r="D37" s="49">
        <v>-0.1302083</v>
      </c>
      <c r="E37" s="49">
        <v>-0.09714763</v>
      </c>
      <c r="F37" s="49">
        <v>-0.07222494</v>
      </c>
    </row>
    <row r="38" spans="1:7" ht="12.75">
      <c r="A38" t="s">
        <v>55</v>
      </c>
      <c r="B38" s="49">
        <v>-4.724067E-05</v>
      </c>
      <c r="C38" s="49">
        <v>7.628294E-05</v>
      </c>
      <c r="D38" s="49">
        <v>-0.0001227364</v>
      </c>
      <c r="E38" s="49">
        <v>4.487533E-05</v>
      </c>
      <c r="F38" s="49">
        <v>5.431691E-05</v>
      </c>
      <c r="G38" s="49">
        <v>0.0002280142</v>
      </c>
    </row>
    <row r="39" spans="1:7" ht="12.75">
      <c r="A39" t="s">
        <v>56</v>
      </c>
      <c r="B39" s="49">
        <v>5.523044E-05</v>
      </c>
      <c r="C39" s="49">
        <v>-6.166012E-05</v>
      </c>
      <c r="D39" s="49">
        <v>7.528103E-05</v>
      </c>
      <c r="E39" s="49">
        <v>0</v>
      </c>
      <c r="F39" s="49">
        <v>-6.72307E-05</v>
      </c>
      <c r="G39" s="49">
        <v>0.001063621</v>
      </c>
    </row>
    <row r="40" spans="2:7" ht="12.75">
      <c r="B40" t="s">
        <v>46</v>
      </c>
      <c r="C40">
        <v>-0.00376</v>
      </c>
      <c r="D40" t="s">
        <v>47</v>
      </c>
      <c r="E40">
        <v>3.116369</v>
      </c>
      <c r="F40" t="s">
        <v>48</v>
      </c>
      <c r="G40">
        <v>55.114945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-4.7240665092059546E-05</v>
      </c>
      <c r="C50">
        <f>-0.017/(C7*C7+C22*C22)*(C21*C22+C6*C7)</f>
        <v>7.628293904150989E-05</v>
      </c>
      <c r="D50">
        <f>-0.017/(D7*D7+D22*D22)*(D21*D22+D6*D7)</f>
        <v>-0.00012273638524730788</v>
      </c>
      <c r="E50">
        <f>-0.017/(E7*E7+E22*E22)*(E21*E22+E6*E7)</f>
        <v>4.487533414599896E-05</v>
      </c>
      <c r="F50">
        <f>-0.017/(F7*F7+F22*F22)*(F21*F22+F6*F7)</f>
        <v>5.431690939181089E-05</v>
      </c>
      <c r="G50">
        <f>(B50*B$4+C50*C$4+D50*D$4+E50*E$4+F50*F$4)/SUM(B$4:F$4)</f>
        <v>4.1619177003304096E-09</v>
      </c>
    </row>
    <row r="51" spans="1:7" ht="12.75">
      <c r="A51" t="s">
        <v>59</v>
      </c>
      <c r="B51">
        <f>-0.017/(B7*B7+B22*B22)*(B21*B7-B6*B22)</f>
        <v>5.5230442248805995E-05</v>
      </c>
      <c r="C51">
        <f>-0.017/(C7*C7+C22*C22)*(C21*C7-C6*C22)</f>
        <v>-6.166011684038854E-05</v>
      </c>
      <c r="D51">
        <f>-0.017/(D7*D7+D22*D22)*(D21*D7-D6*D22)</f>
        <v>7.528103549561593E-05</v>
      </c>
      <c r="E51">
        <f>-0.017/(E7*E7+E22*E22)*(E21*E7-E6*E22)</f>
        <v>-9.85808466576313E-06</v>
      </c>
      <c r="F51">
        <f>-0.017/(F7*F7+F22*F22)*(F21*F7-F6*F22)</f>
        <v>-6.723070761182399E-05</v>
      </c>
      <c r="G51">
        <f>(B51*B$4+C51*C$4+D51*D$4+E51*E$4+F51*F$4)/SUM(B$4:F$4)</f>
        <v>-4.806214694409443E-08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10000.010592673121</v>
      </c>
      <c r="C62">
        <f>C7+(2/0.017)*(C8*C50-C23*C51)</f>
        <v>10000.015701278462</v>
      </c>
      <c r="D62">
        <f>D7+(2/0.017)*(D8*D50-D23*D51)</f>
        <v>9999.997426935746</v>
      </c>
      <c r="E62">
        <f>E7+(2/0.017)*(E8*E50-E23*E51)</f>
        <v>10000.001832440901</v>
      </c>
      <c r="F62">
        <f>F7+(2/0.017)*(F8*F50-F23*F51)</f>
        <v>10000.0300755712</v>
      </c>
    </row>
    <row r="63" spans="1:6" ht="12.75">
      <c r="A63" t="s">
        <v>67</v>
      </c>
      <c r="B63">
        <f>B8+(3/0.017)*(B9*B50-B24*B51)</f>
        <v>0.2652765337224876</v>
      </c>
      <c r="C63">
        <f>C8+(3/0.017)*(C9*C50-C24*C51)</f>
        <v>2.1260100459480986</v>
      </c>
      <c r="D63">
        <f>D8+(3/0.017)*(D9*D50-D24*D51)</f>
        <v>0.9064285332227222</v>
      </c>
      <c r="E63">
        <f>E8+(3/0.017)*(E9*E50-E24*E51)</f>
        <v>0.3931378894354294</v>
      </c>
      <c r="F63">
        <f>F8+(3/0.017)*(F9*F50-F24*F51)</f>
        <v>-2.6124955656263267</v>
      </c>
    </row>
    <row r="64" spans="1:6" ht="12.75">
      <c r="A64" t="s">
        <v>68</v>
      </c>
      <c r="B64">
        <f>B9+(4/0.017)*(B10*B50-B25*B51)</f>
        <v>0.19264902029780034</v>
      </c>
      <c r="C64">
        <f>C9+(4/0.017)*(C10*C50-C25*C51)</f>
        <v>0.31281239353599916</v>
      </c>
      <c r="D64">
        <f>D9+(4/0.017)*(D10*D50-D25*D51)</f>
        <v>0.3072687738975427</v>
      </c>
      <c r="E64">
        <f>E9+(4/0.017)*(E10*E50-E25*E51)</f>
        <v>0.606197941673055</v>
      </c>
      <c r="F64">
        <f>F9+(4/0.017)*(F10*F50-F25*F51)</f>
        <v>-0.46539517066466024</v>
      </c>
    </row>
    <row r="65" spans="1:6" ht="12.75">
      <c r="A65" t="s">
        <v>69</v>
      </c>
      <c r="B65">
        <f>B10+(5/0.017)*(B11*B50-B26*B51)</f>
        <v>0.04639997355766447</v>
      </c>
      <c r="C65">
        <f>C10+(5/0.017)*(C11*C50-C26*C51)</f>
        <v>-0.9014906925232807</v>
      </c>
      <c r="D65">
        <f>D10+(5/0.017)*(D11*D50-D26*D51)</f>
        <v>-0.4328361863381658</v>
      </c>
      <c r="E65">
        <f>E10+(5/0.017)*(E11*E50-E26*E51)</f>
        <v>-0.4826673710728486</v>
      </c>
      <c r="F65">
        <f>F10+(5/0.017)*(F11*F50-F26*F51)</f>
        <v>0.04862215222809127</v>
      </c>
    </row>
    <row r="66" spans="1:6" ht="12.75">
      <c r="A66" t="s">
        <v>70</v>
      </c>
      <c r="B66">
        <f>B11+(6/0.017)*(B12*B50-B27*B51)</f>
        <v>2.6416716951416044</v>
      </c>
      <c r="C66">
        <f>C11+(6/0.017)*(C12*C50-C27*C51)</f>
        <v>2.2736833230323983</v>
      </c>
      <c r="D66">
        <f>D11+(6/0.017)*(D12*D50-D27*D51)</f>
        <v>2.9089650608427653</v>
      </c>
      <c r="E66">
        <f>E11+(6/0.017)*(E12*E50-E27*E51)</f>
        <v>2.9379903068774484</v>
      </c>
      <c r="F66">
        <f>F11+(6/0.017)*(F12*F50-F27*F51)</f>
        <v>13.942899829498003</v>
      </c>
    </row>
    <row r="67" spans="1:6" ht="12.75">
      <c r="A67" t="s">
        <v>71</v>
      </c>
      <c r="B67">
        <f>B12+(7/0.017)*(B13*B50-B28*B51)</f>
        <v>-0.12348266155659411</v>
      </c>
      <c r="C67">
        <f>C12+(7/0.017)*(C13*C50-C28*C51)</f>
        <v>-0.343690891852179</v>
      </c>
      <c r="D67">
        <f>D12+(7/0.017)*(D13*D50-D28*D51)</f>
        <v>-0.24567535991722675</v>
      </c>
      <c r="E67">
        <f>E12+(7/0.017)*(E13*E50-E28*E51)</f>
        <v>-0.1273698313912888</v>
      </c>
      <c r="F67">
        <f>F12+(7/0.017)*(F13*F50-F28*F51)</f>
        <v>-0.49882984399338154</v>
      </c>
    </row>
    <row r="68" spans="1:6" ht="12.75">
      <c r="A68" t="s">
        <v>72</v>
      </c>
      <c r="B68">
        <f>B13+(8/0.017)*(B14*B50-B29*B51)</f>
        <v>0.007150639489843322</v>
      </c>
      <c r="C68">
        <f>C13+(8/0.017)*(C14*C50-C29*C51)</f>
        <v>0.05574477658365242</v>
      </c>
      <c r="D68">
        <f>D13+(8/0.017)*(D14*D50-D29*D51)</f>
        <v>0.016697106944146493</v>
      </c>
      <c r="E68">
        <f>E13+(8/0.017)*(E14*E50-E29*E51)</f>
        <v>0.014319423383447988</v>
      </c>
      <c r="F68">
        <f>F13+(8/0.017)*(F14*F50-F29*F51)</f>
        <v>-0.08872261344965113</v>
      </c>
    </row>
    <row r="69" spans="1:6" ht="12.75">
      <c r="A69" t="s">
        <v>73</v>
      </c>
      <c r="B69">
        <f>B14+(9/0.017)*(B15*B50-B30*B51)</f>
        <v>0.03950966297997067</v>
      </c>
      <c r="C69">
        <f>C14+(9/0.017)*(C15*C50-C30*C51)</f>
        <v>-0.01419005581990937</v>
      </c>
      <c r="D69">
        <f>D14+(9/0.017)*(D15*D50-D30*D51)</f>
        <v>-0.017634455744226743</v>
      </c>
      <c r="E69">
        <f>E14+(9/0.017)*(E15*E50-E30*E51)</f>
        <v>-0.0539435940153101</v>
      </c>
      <c r="F69">
        <f>F14+(9/0.017)*(F15*F50-F30*F51)</f>
        <v>0.05443226519511304</v>
      </c>
    </row>
    <row r="70" spans="1:6" ht="12.75">
      <c r="A70" t="s">
        <v>74</v>
      </c>
      <c r="B70">
        <f>B15+(10/0.017)*(B16*B50-B31*B51)</f>
        <v>-0.31223196981178936</v>
      </c>
      <c r="C70">
        <f>C15+(10/0.017)*(C16*C50-C31*C51)</f>
        <v>-0.09685315297460541</v>
      </c>
      <c r="D70">
        <f>D15+(10/0.017)*(D16*D50-D31*D51)</f>
        <v>-0.039842271284714965</v>
      </c>
      <c r="E70">
        <f>E15+(10/0.017)*(E16*E50-E31*E51)</f>
        <v>-0.0951212403922205</v>
      </c>
      <c r="F70">
        <f>F15+(10/0.017)*(F16*F50-F31*F51)</f>
        <v>-0.35885205821016636</v>
      </c>
    </row>
    <row r="71" spans="1:6" ht="12.75">
      <c r="A71" t="s">
        <v>75</v>
      </c>
      <c r="B71">
        <f>B16+(11/0.017)*(B17*B50-B32*B51)</f>
        <v>-0.03900836755041036</v>
      </c>
      <c r="C71">
        <f>C16+(11/0.017)*(C17*C50-C32*C51)</f>
        <v>-0.05819530652010183</v>
      </c>
      <c r="D71">
        <f>D16+(11/0.017)*(D17*D50-D32*D51)</f>
        <v>-0.030827263148106063</v>
      </c>
      <c r="E71">
        <f>E16+(11/0.017)*(E17*E50-E32*E51)</f>
        <v>-0.015240615003052797</v>
      </c>
      <c r="F71">
        <f>F16+(11/0.017)*(F17*F50-F32*F51)</f>
        <v>-0.026923524783755662</v>
      </c>
    </row>
    <row r="72" spans="1:6" ht="12.75">
      <c r="A72" t="s">
        <v>76</v>
      </c>
      <c r="B72">
        <f>B17+(12/0.017)*(B18*B50-B33*B51)</f>
        <v>-0.04384013274584396</v>
      </c>
      <c r="C72">
        <f>C17+(12/0.017)*(C18*C50-C33*C51)</f>
        <v>-0.04685655511700133</v>
      </c>
      <c r="D72">
        <f>D17+(12/0.017)*(D18*D50-D33*D51)</f>
        <v>-0.047414280547097905</v>
      </c>
      <c r="E72">
        <f>E17+(12/0.017)*(E18*E50-E33*E51)</f>
        <v>-0.03852351193445394</v>
      </c>
      <c r="F72">
        <f>F17+(12/0.017)*(F18*F50-F33*F51)</f>
        <v>-0.04677254047850568</v>
      </c>
    </row>
    <row r="73" spans="1:6" ht="12.75">
      <c r="A73" t="s">
        <v>77</v>
      </c>
      <c r="B73">
        <f>B18+(13/0.017)*(B19*B50-B34*B51)</f>
        <v>0.03874100962455348</v>
      </c>
      <c r="C73">
        <f>C18+(13/0.017)*(C19*C50-C34*C51)</f>
        <v>0.03726746384700759</v>
      </c>
      <c r="D73">
        <f>D18+(13/0.017)*(D19*D50-D34*D51)</f>
        <v>0.03608274561923483</v>
      </c>
      <c r="E73">
        <f>E18+(13/0.017)*(E19*E50-E34*E51)</f>
        <v>0.019208571523606905</v>
      </c>
      <c r="F73">
        <f>F18+(13/0.017)*(F19*F50-F34*F51)</f>
        <v>-0.008463314135195424</v>
      </c>
    </row>
    <row r="74" spans="1:6" ht="12.75">
      <c r="A74" t="s">
        <v>78</v>
      </c>
      <c r="B74">
        <f>B19+(14/0.017)*(B20*B50-B35*B51)</f>
        <v>-0.2001825101557291</v>
      </c>
      <c r="C74">
        <f>C19+(14/0.017)*(C20*C50-C35*C51)</f>
        <v>-0.17692554382361142</v>
      </c>
      <c r="D74">
        <f>D19+(14/0.017)*(D20*D50-D35*D51)</f>
        <v>-0.18881081766632993</v>
      </c>
      <c r="E74">
        <f>E19+(14/0.017)*(E20*E50-E35*E51)</f>
        <v>-0.1786368937704635</v>
      </c>
      <c r="F74">
        <f>F19+(14/0.017)*(F20*F50-F35*F51)</f>
        <v>-0.14112374407217576</v>
      </c>
    </row>
    <row r="75" spans="1:6" ht="12.75">
      <c r="A75" t="s">
        <v>79</v>
      </c>
      <c r="B75" s="49">
        <f>B20</f>
        <v>-0.004927867</v>
      </c>
      <c r="C75" s="49">
        <f>C20</f>
        <v>0.002403097</v>
      </c>
      <c r="D75" s="49">
        <f>D20</f>
        <v>-0.0004191689</v>
      </c>
      <c r="E75" s="49">
        <f>E20</f>
        <v>-0.005609773</v>
      </c>
      <c r="F75" s="49">
        <f>F20</f>
        <v>-0.00985952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8.603713006748723</v>
      </c>
      <c r="C82">
        <f>C22+(2/0.017)*(C8*C51+C23*C50)</f>
        <v>-20.209362098826915</v>
      </c>
      <c r="D82">
        <f>D22+(2/0.017)*(D8*D51+D23*D50)</f>
        <v>-11.662822733120601</v>
      </c>
      <c r="E82">
        <f>E22+(2/0.017)*(E8*E51+E23*E50)</f>
        <v>25.287118961180422</v>
      </c>
      <c r="F82">
        <f>F22+(2/0.017)*(F8*F51+F23*F50)</f>
        <v>3.4306049740953704</v>
      </c>
    </row>
    <row r="83" spans="1:6" ht="12.75">
      <c r="A83" t="s">
        <v>82</v>
      </c>
      <c r="B83">
        <f>B23+(3/0.017)*(B9*B51+B24*B50)</f>
        <v>-1.8334687595807442</v>
      </c>
      <c r="C83">
        <f>C23+(3/0.017)*(C9*C51+C24*C50)</f>
        <v>-0.5679190743288415</v>
      </c>
      <c r="D83">
        <f>D23+(3/0.017)*(D9*D51+D24*D50)</f>
        <v>-1.0772418809843265</v>
      </c>
      <c r="E83">
        <f>E23+(3/0.017)*(E9*E51+E24*E50)</f>
        <v>-0.25385708785277256</v>
      </c>
      <c r="F83">
        <f>F23+(3/0.017)*(F9*F51+F24*F50)</f>
        <v>5.896973049814612</v>
      </c>
    </row>
    <row r="84" spans="1:6" ht="12.75">
      <c r="A84" t="s">
        <v>83</v>
      </c>
      <c r="B84">
        <f>B24+(4/0.017)*(B10*B51+B25*B50)</f>
        <v>-1.3805875035161002</v>
      </c>
      <c r="C84">
        <f>C24+(4/0.017)*(C10*C51+C25*C50)</f>
        <v>-3.8568329376939956</v>
      </c>
      <c r="D84">
        <f>D24+(4/0.017)*(D10*D51+D25*D50)</f>
        <v>-2.675267557450573</v>
      </c>
      <c r="E84">
        <f>E24+(4/0.017)*(E10*E51+E25*E50)</f>
        <v>-4.1191754228544815</v>
      </c>
      <c r="F84">
        <f>F24+(4/0.017)*(F10*F51+F25*F50)</f>
        <v>-0.9411118329079632</v>
      </c>
    </row>
    <row r="85" spans="1:6" ht="12.75">
      <c r="A85" t="s">
        <v>84</v>
      </c>
      <c r="B85">
        <f>B25+(5/0.017)*(B11*B51+B26*B50)</f>
        <v>-0.6589898495367943</v>
      </c>
      <c r="C85">
        <f>C25+(5/0.017)*(C11*C51+C26*C50)</f>
        <v>-0.256346759619833</v>
      </c>
      <c r="D85">
        <f>D25+(5/0.017)*(D11*D51+D26*D50)</f>
        <v>-0.5435903276662674</v>
      </c>
      <c r="E85">
        <f>E25+(5/0.017)*(E11*E51+E26*E50)</f>
        <v>-0.14574935879583692</v>
      </c>
      <c r="F85">
        <f>F25+(5/0.017)*(F11*F51+F26*F50)</f>
        <v>-0.3900780359690559</v>
      </c>
    </row>
    <row r="86" spans="1:6" ht="12.75">
      <c r="A86" t="s">
        <v>85</v>
      </c>
      <c r="B86">
        <f>B26+(6/0.017)*(B12*B51+B27*B50)</f>
        <v>1.0121449002254996</v>
      </c>
      <c r="C86">
        <f>C26+(6/0.017)*(C12*C51+C27*C50)</f>
        <v>0.42244753133350627</v>
      </c>
      <c r="D86">
        <f>D26+(6/0.017)*(D12*D51+D27*D50)</f>
        <v>0.4018636596987637</v>
      </c>
      <c r="E86">
        <f>E26+(6/0.017)*(E12*E51+E27*E50)</f>
        <v>0.32460460021999143</v>
      </c>
      <c r="F86">
        <f>F26+(6/0.017)*(F12*F51+F27*F50)</f>
        <v>1.9034802969721727</v>
      </c>
    </row>
    <row r="87" spans="1:6" ht="12.75">
      <c r="A87" t="s">
        <v>86</v>
      </c>
      <c r="B87">
        <f>B27+(7/0.017)*(B13*B51+B28*B50)</f>
        <v>-0.015485007003817275</v>
      </c>
      <c r="C87">
        <f>C27+(7/0.017)*(C13*C51+C28*C50)</f>
        <v>0.00844749040071694</v>
      </c>
      <c r="D87">
        <f>D27+(7/0.017)*(D13*D51+D28*D50)</f>
        <v>0.015977657748515</v>
      </c>
      <c r="E87">
        <f>E27+(7/0.017)*(E13*E51+E28*E50)</f>
        <v>-0.03551595828438335</v>
      </c>
      <c r="F87">
        <f>F27+(7/0.017)*(F13*F51+F28*F50)</f>
        <v>-0.1385065333491101</v>
      </c>
    </row>
    <row r="88" spans="1:6" ht="12.75">
      <c r="A88" t="s">
        <v>87</v>
      </c>
      <c r="B88">
        <f>B28+(8/0.017)*(B14*B51+B29*B50)</f>
        <v>-0.17135906069867818</v>
      </c>
      <c r="C88">
        <f>C28+(8/0.017)*(C14*C51+C29*C50)</f>
        <v>-0.11150392613028846</v>
      </c>
      <c r="D88">
        <f>D28+(8/0.017)*(D14*D51+D29*D50)</f>
        <v>-0.06138237290134482</v>
      </c>
      <c r="E88">
        <f>E28+(8/0.017)*(E14*E51+E29*E50)</f>
        <v>-0.2136624600868521</v>
      </c>
      <c r="F88">
        <f>F28+(8/0.017)*(F14*F51+F29*F50)</f>
        <v>-0.030706383189222974</v>
      </c>
    </row>
    <row r="89" spans="1:6" ht="12.75">
      <c r="A89" t="s">
        <v>88</v>
      </c>
      <c r="B89">
        <f>B29+(9/0.017)*(B15*B51+B30*B50)</f>
        <v>-0.042957558324345245</v>
      </c>
      <c r="C89">
        <f>C29+(9/0.017)*(C15*C51+C30*C50)</f>
        <v>0.010794584491206025</v>
      </c>
      <c r="D89">
        <f>D29+(9/0.017)*(D15*D51+D30*D50)</f>
        <v>-0.08218136343196877</v>
      </c>
      <c r="E89">
        <f>E29+(9/0.017)*(E15*E51+E30*E50)</f>
        <v>-0.0017165151391068008</v>
      </c>
      <c r="F89">
        <f>F29+(9/0.017)*(F15*F51+F30*F50)</f>
        <v>-0.019488562917061785</v>
      </c>
    </row>
    <row r="90" spans="1:6" ht="12.75">
      <c r="A90" t="s">
        <v>89</v>
      </c>
      <c r="B90">
        <f>B30+(10/0.017)*(B16*B51+B31*B50)</f>
        <v>0.06210809369100304</v>
      </c>
      <c r="C90">
        <f>C30+(10/0.017)*(C16*C51+C31*C50)</f>
        <v>0.03015146598313761</v>
      </c>
      <c r="D90">
        <f>D30+(10/0.017)*(D16*D51+D31*D50)</f>
        <v>0.06688524629056311</v>
      </c>
      <c r="E90">
        <f>E30+(10/0.017)*(E16*E51+E31*E50)</f>
        <v>-0.03449570910908225</v>
      </c>
      <c r="F90">
        <f>F30+(10/0.017)*(F16*F51+F31*F50)</f>
        <v>0.15249573089743507</v>
      </c>
    </row>
    <row r="91" spans="1:6" ht="12.75">
      <c r="A91" t="s">
        <v>90</v>
      </c>
      <c r="B91">
        <f>B31+(11/0.017)*(B17*B51+B32*B50)</f>
        <v>0.010594885600048079</v>
      </c>
      <c r="C91">
        <f>C31+(11/0.017)*(C17*C51+C32*C50)</f>
        <v>-0.012253058808754439</v>
      </c>
      <c r="D91">
        <f>D31+(11/0.017)*(D17*D51+D32*D50)</f>
        <v>-0.011882552640245205</v>
      </c>
      <c r="E91">
        <f>E31+(11/0.017)*(E17*E51+E32*E50)</f>
        <v>-0.024809955547274644</v>
      </c>
      <c r="F91">
        <f>F31+(11/0.017)*(F17*F51+F32*F50)</f>
        <v>0.023444846457778237</v>
      </c>
    </row>
    <row r="92" spans="1:6" ht="12.75">
      <c r="A92" t="s">
        <v>91</v>
      </c>
      <c r="B92">
        <f>B32+(12/0.017)*(B18*B51+B33*B50)</f>
        <v>0.007964864285637195</v>
      </c>
      <c r="C92">
        <f>C32+(12/0.017)*(C18*C51+C33*C50)</f>
        <v>0.04267863353346505</v>
      </c>
      <c r="D92">
        <f>D32+(12/0.017)*(D18*D51+D33*D50)</f>
        <v>0.027939993878607884</v>
      </c>
      <c r="E92">
        <f>E32+(12/0.017)*(E18*E51+E33*E50)</f>
        <v>0.010111618625059243</v>
      </c>
      <c r="F92">
        <f>F32+(12/0.017)*(F18*F51+F33*F50)</f>
        <v>-0.00332497071497811</v>
      </c>
    </row>
    <row r="93" spans="1:6" ht="12.75">
      <c r="A93" t="s">
        <v>92</v>
      </c>
      <c r="B93">
        <f>B33+(13/0.017)*(B19*B51+B34*B50)</f>
        <v>0.10656136695608875</v>
      </c>
      <c r="C93">
        <f>C33+(13/0.017)*(C19*C51+C34*C50)</f>
        <v>0.10571030087259266</v>
      </c>
      <c r="D93">
        <f>D33+(13/0.017)*(D19*D51+D34*D50)</f>
        <v>0.10924353734145341</v>
      </c>
      <c r="E93">
        <f>E33+(13/0.017)*(E19*E51+E34*E50)</f>
        <v>0.09912881113122649</v>
      </c>
      <c r="F93">
        <f>F33+(13/0.017)*(F19*F51+F34*F50)</f>
        <v>0.06367717125931008</v>
      </c>
    </row>
    <row r="94" spans="1:6" ht="12.75">
      <c r="A94" t="s">
        <v>93</v>
      </c>
      <c r="B94">
        <f>B34+(14/0.017)*(B20*B51+B35*B50)</f>
        <v>-0.0053719147335101755</v>
      </c>
      <c r="C94">
        <f>C34+(14/0.017)*(C20*C51+C35*C50)</f>
        <v>-0.003741761295839446</v>
      </c>
      <c r="D94">
        <f>D34+(14/0.017)*(D20*D51+D35*D50)</f>
        <v>-0.0005791118460910388</v>
      </c>
      <c r="E94">
        <f>E34+(14/0.017)*(E20*E51+E35*E50)</f>
        <v>-0.008948141032631973</v>
      </c>
      <c r="F94">
        <f>F34+(14/0.017)*(F20*F51+F35*F50)</f>
        <v>-0.02539614617650774</v>
      </c>
    </row>
    <row r="95" spans="1:6" ht="12.75">
      <c r="A95" t="s">
        <v>94</v>
      </c>
      <c r="B95" s="49">
        <f>B35</f>
        <v>-0.007531803</v>
      </c>
      <c r="C95" s="49">
        <f>C35</f>
        <v>0.00175645</v>
      </c>
      <c r="D95" s="49">
        <f>D35</f>
        <v>-0.004815041</v>
      </c>
      <c r="E95" s="49">
        <f>E35</f>
        <v>0.002589405</v>
      </c>
      <c r="F95" s="49">
        <f>F35</f>
        <v>0.0053532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0.2652762527240244</v>
      </c>
      <c r="C103">
        <f>C63*10000/C62</f>
        <v>2.1260067078457654</v>
      </c>
      <c r="D103">
        <f>D63*10000/D62</f>
        <v>0.906428766452668</v>
      </c>
      <c r="E103">
        <f>E63*10000/E62</f>
        <v>0.3931378173952477</v>
      </c>
      <c r="F103">
        <f>F63*10000/F62</f>
        <v>-2.6124877084203186</v>
      </c>
      <c r="G103">
        <f>AVERAGE(C103:E103)</f>
        <v>1.1418577638978937</v>
      </c>
      <c r="H103">
        <f>STDEV(C103:E103)</f>
        <v>0.8901004198973004</v>
      </c>
      <c r="I103">
        <f>(B103*B4+C103*C4+D103*D4+E103*E4+F103*F4)/SUM(B4:F4)</f>
        <v>0.5147694716398207</v>
      </c>
      <c r="K103">
        <f>(LN(H103)+LN(H123))/2-LN(K114*K115^3)</f>
        <v>-4.375857115092269</v>
      </c>
    </row>
    <row r="104" spans="1:11" ht="12.75">
      <c r="A104" t="s">
        <v>68</v>
      </c>
      <c r="B104">
        <f>B64*10000/B62</f>
        <v>0.19264881623120658</v>
      </c>
      <c r="C104">
        <f>C64*10000/C62</f>
        <v>0.3128119023813206</v>
      </c>
      <c r="D104">
        <f>D64*10000/D62</f>
        <v>0.3072688529597929</v>
      </c>
      <c r="E104">
        <f>E64*10000/E62</f>
        <v>0.6061978305908851</v>
      </c>
      <c r="F104">
        <f>F64*10000/F62</f>
        <v>-0.4653937709663108</v>
      </c>
      <c r="G104">
        <f>AVERAGE(C104:E104)</f>
        <v>0.40875952864399956</v>
      </c>
      <c r="H104">
        <f>STDEV(C104:E104)</f>
        <v>0.1710090455384582</v>
      </c>
      <c r="I104">
        <f>(B104*B4+C104*C4+D104*D4+E104*E4+F104*F4)/SUM(B4:F4)</f>
        <v>0.2609383243948589</v>
      </c>
      <c r="K104">
        <f>(LN(H104)+LN(H124))/2-LN(K114*K115^4)</f>
        <v>-4.301476052504136</v>
      </c>
    </row>
    <row r="105" spans="1:11" ht="12.75">
      <c r="A105" t="s">
        <v>69</v>
      </c>
      <c r="B105">
        <f>B65*10000/B62</f>
        <v>0.04639992440774126</v>
      </c>
      <c r="C105">
        <f>C65*10000/C62</f>
        <v>-0.9014892770698638</v>
      </c>
      <c r="D105">
        <f>D65*10000/D62</f>
        <v>-0.4328362977097263</v>
      </c>
      <c r="E105">
        <f>E65*10000/E62</f>
        <v>-0.4826672826269216</v>
      </c>
      <c r="F105">
        <f>F65*10000/F62</f>
        <v>0.04862200599463096</v>
      </c>
      <c r="G105">
        <f>AVERAGE(C105:E105)</f>
        <v>-0.6056642858021706</v>
      </c>
      <c r="H105">
        <f>STDEV(C105:E105)</f>
        <v>0.2574006621171605</v>
      </c>
      <c r="I105">
        <f>(B105*B4+C105*C4+D105*D4+E105*E4+F105*F4)/SUM(B4:F4)</f>
        <v>-0.4240356898450059</v>
      </c>
      <c r="K105">
        <f>(LN(H105)+LN(H125))/2-LN(K114*K115^5)</f>
        <v>-4.165998596965505</v>
      </c>
    </row>
    <row r="106" spans="1:11" ht="12.75">
      <c r="A106" t="s">
        <v>70</v>
      </c>
      <c r="B106">
        <f>B66*10000/B62</f>
        <v>2.6416688969080924</v>
      </c>
      <c r="C106">
        <f>C66*10000/C62</f>
        <v>2.2736797530645045</v>
      </c>
      <c r="D106">
        <f>D66*10000/D62</f>
        <v>2.9089658093383592</v>
      </c>
      <c r="E106">
        <f>E66*10000/E62</f>
        <v>2.937989768508187</v>
      </c>
      <c r="F106">
        <f>F66*10000/F62</f>
        <v>13.942857895556466</v>
      </c>
      <c r="G106">
        <f>AVERAGE(C106:E106)</f>
        <v>2.7068784436370166</v>
      </c>
      <c r="H106">
        <f>STDEV(C106:E106)</f>
        <v>0.3754416421852817</v>
      </c>
      <c r="I106">
        <f>(B106*B4+C106*C4+D106*D4+E106*E4+F106*F4)/SUM(B4:F4)</f>
        <v>4.194462052438206</v>
      </c>
      <c r="K106">
        <f>(LN(H106)+LN(H126))/2-LN(K114*K115^6)</f>
        <v>-4.076704930452997</v>
      </c>
    </row>
    <row r="107" spans="1:11" ht="12.75">
      <c r="A107" t="s">
        <v>71</v>
      </c>
      <c r="B107">
        <f>B67*10000/B62</f>
        <v>-0.12348253075558567</v>
      </c>
      <c r="C107">
        <f>C67*10000/C62</f>
        <v>-0.3436903522143865</v>
      </c>
      <c r="D107">
        <f>D67*10000/D62</f>
        <v>-0.24567542313109167</v>
      </c>
      <c r="E107">
        <f>E67*10000/E62</f>
        <v>-0.1273698080515242</v>
      </c>
      <c r="F107">
        <f>F67*10000/F62</f>
        <v>-0.4988283437386447</v>
      </c>
      <c r="G107">
        <f>AVERAGE(C107:E107)</f>
        <v>-0.23891186113233412</v>
      </c>
      <c r="H107">
        <f>STDEV(C107:E107)</f>
        <v>0.10831876007835617</v>
      </c>
      <c r="I107">
        <f>(B107*B4+C107*C4+D107*D4+E107*E4+F107*F4)/SUM(B4:F4)</f>
        <v>-0.2568402330107817</v>
      </c>
      <c r="K107">
        <f>(LN(H107)+LN(H127))/2-LN(K114*K115^7)</f>
        <v>-4.415779481866566</v>
      </c>
    </row>
    <row r="108" spans="1:9" ht="12.75">
      <c r="A108" t="s">
        <v>72</v>
      </c>
      <c r="B108">
        <f>B68*10000/B62</f>
        <v>0.007150631915412672</v>
      </c>
      <c r="C108">
        <f>C68*10000/C62</f>
        <v>0.05574468905736386</v>
      </c>
      <c r="D108">
        <f>D68*10000/D62</f>
        <v>0.0166971112404205</v>
      </c>
      <c r="E108">
        <f>E68*10000/E62</f>
        <v>0.01431942075949876</v>
      </c>
      <c r="F108">
        <f>F68*10000/F62</f>
        <v>-0.08872234661212587</v>
      </c>
      <c r="G108">
        <f>AVERAGE(C108:E108)</f>
        <v>0.02892040701909437</v>
      </c>
      <c r="H108">
        <f>STDEV(C108:E108)</f>
        <v>0.02326090998128055</v>
      </c>
      <c r="I108">
        <f>(B108*B4+C108*C4+D108*D4+E108*E4+F108*F4)/SUM(B4:F4)</f>
        <v>0.010094400303610107</v>
      </c>
    </row>
    <row r="109" spans="1:9" ht="12.75">
      <c r="A109" t="s">
        <v>73</v>
      </c>
      <c r="B109">
        <f>B69*10000/B62</f>
        <v>0.039509621128720494</v>
      </c>
      <c r="C109">
        <f>C69*10000/C62</f>
        <v>-0.01419003353974257</v>
      </c>
      <c r="D109">
        <f>D69*10000/D62</f>
        <v>-0.017634460281686682</v>
      </c>
      <c r="E109">
        <f>E69*10000/E62</f>
        <v>-0.05394358413046711</v>
      </c>
      <c r="F109">
        <f>F69*10000/F62</f>
        <v>0.05443210148745866</v>
      </c>
      <c r="G109">
        <f>AVERAGE(C109:E109)</f>
        <v>-0.02858935931729879</v>
      </c>
      <c r="H109">
        <f>STDEV(C109:E109)</f>
        <v>0.02202483951820456</v>
      </c>
      <c r="I109">
        <f>(B109*B4+C109*C4+D109*D4+E109*E4+F109*F4)/SUM(B4:F4)</f>
        <v>-0.007656117553588806</v>
      </c>
    </row>
    <row r="110" spans="1:11" ht="12.75">
      <c r="A110" t="s">
        <v>74</v>
      </c>
      <c r="B110">
        <f>B70*10000/B62</f>
        <v>-0.3122316390750203</v>
      </c>
      <c r="C110">
        <f>C70*10000/C62</f>
        <v>-0.0968530009030117</v>
      </c>
      <c r="D110">
        <f>D70*10000/D62</f>
        <v>-0.03984228153639001</v>
      </c>
      <c r="E110">
        <f>E70*10000/E62</f>
        <v>-0.09512122296181855</v>
      </c>
      <c r="F110">
        <f>F70*10000/F62</f>
        <v>-0.3588509789453496</v>
      </c>
      <c r="G110">
        <f>AVERAGE(C110:E110)</f>
        <v>-0.07727216846707342</v>
      </c>
      <c r="H110">
        <f>STDEV(C110:E110)</f>
        <v>0.03242679587073335</v>
      </c>
      <c r="I110">
        <f>(B110*B4+C110*C4+D110*D4+E110*E4+F110*F4)/SUM(B4:F4)</f>
        <v>-0.14882866262480277</v>
      </c>
      <c r="K110">
        <f>EXP(AVERAGE(K103:K107))</f>
        <v>0.014021502491735139</v>
      </c>
    </row>
    <row r="111" spans="1:9" ht="12.75">
      <c r="A111" t="s">
        <v>75</v>
      </c>
      <c r="B111">
        <f>B71*10000/B62</f>
        <v>-0.03900832623016549</v>
      </c>
      <c r="C111">
        <f>C71*10000/C62</f>
        <v>-0.05819521514617401</v>
      </c>
      <c r="D111">
        <f>D71*10000/D62</f>
        <v>-0.03082727108016099</v>
      </c>
      <c r="E111">
        <f>E71*10000/E62</f>
        <v>-0.015240612210300679</v>
      </c>
      <c r="F111">
        <f>F71*10000/F62</f>
        <v>-0.026923443809960538</v>
      </c>
      <c r="G111">
        <f>AVERAGE(C111:E111)</f>
        <v>-0.03475436614554523</v>
      </c>
      <c r="H111">
        <f>STDEV(C111:E111)</f>
        <v>0.02174490825651049</v>
      </c>
      <c r="I111">
        <f>(B111*B4+C111*C4+D111*D4+E111*E4+F111*F4)/SUM(B4:F4)</f>
        <v>-0.034331066938499195</v>
      </c>
    </row>
    <row r="112" spans="1:9" ht="12.75">
      <c r="A112" t="s">
        <v>76</v>
      </c>
      <c r="B112">
        <f>B72*10000/B62</f>
        <v>-0.043840086307473575</v>
      </c>
      <c r="C112">
        <f>C72*10000/C62</f>
        <v>-0.046856481546334885</v>
      </c>
      <c r="D112">
        <f>D72*10000/D62</f>
        <v>-0.04741429274710009</v>
      </c>
      <c r="E112">
        <f>E72*10000/E62</f>
        <v>-0.03852350487524934</v>
      </c>
      <c r="F112">
        <f>F72*10000/F62</f>
        <v>-0.04677239980784162</v>
      </c>
      <c r="G112">
        <f>AVERAGE(C112:E112)</f>
        <v>-0.044264759722894766</v>
      </c>
      <c r="H112">
        <f>STDEV(C112:E112)</f>
        <v>0.004979888929798986</v>
      </c>
      <c r="I112">
        <f>(B112*B4+C112*C4+D112*D4+E112*E4+F112*F4)/SUM(B4:F4)</f>
        <v>-0.04453844907454514</v>
      </c>
    </row>
    <row r="113" spans="1:9" ht="12.75">
      <c r="A113" t="s">
        <v>77</v>
      </c>
      <c r="B113">
        <f>B73*10000/B62</f>
        <v>0.03874096858751181</v>
      </c>
      <c r="C113">
        <f>C73*10000/C62</f>
        <v>0.03726740533241672</v>
      </c>
      <c r="D113">
        <f>D73*10000/D62</f>
        <v>0.03608275490355951</v>
      </c>
      <c r="E113">
        <f>E73*10000/E62</f>
        <v>0.01920856800375034</v>
      </c>
      <c r="F113">
        <f>F73*10000/F62</f>
        <v>-0.008463288681371292</v>
      </c>
      <c r="G113">
        <f>AVERAGE(C113:E113)</f>
        <v>0.030852909413242192</v>
      </c>
      <c r="H113">
        <f>STDEV(C113:E113)</f>
        <v>0.010101676311645142</v>
      </c>
      <c r="I113">
        <f>(B113*B4+C113*C4+D113*D4+E113*E4+F113*F4)/SUM(B4:F4)</f>
        <v>0.026759550560163322</v>
      </c>
    </row>
    <row r="114" spans="1:11" ht="12.75">
      <c r="A114" t="s">
        <v>78</v>
      </c>
      <c r="B114">
        <f>B74*10000/B62</f>
        <v>-0.20018229810916424</v>
      </c>
      <c r="C114">
        <f>C74*10000/C62</f>
        <v>-0.17692526602832453</v>
      </c>
      <c r="D114">
        <f>D74*10000/D62</f>
        <v>-0.18881086624857898</v>
      </c>
      <c r="E114">
        <f>E74*10000/E62</f>
        <v>-0.17863686103631443</v>
      </c>
      <c r="F114">
        <f>F74*10000/F62</f>
        <v>-0.141123319635731</v>
      </c>
      <c r="G114">
        <f>AVERAGE(C114:E114)</f>
        <v>-0.18145766443773934</v>
      </c>
      <c r="H114">
        <f>STDEV(C114:E114)</f>
        <v>0.006425307153828849</v>
      </c>
      <c r="I114">
        <f>(B114*B4+C114*C4+D114*D4+E114*E4+F114*F4)/SUM(B4:F4)</f>
        <v>-0.17879703005686956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-0.004927861780077098</v>
      </c>
      <c r="C115">
        <f>C75*10000/C62</f>
        <v>0.0024030932268364075</v>
      </c>
      <c r="D115">
        <f>D75*10000/D62</f>
        <v>-0.00041916900785487907</v>
      </c>
      <c r="E115">
        <f>E75*10000/E62</f>
        <v>-0.005609771972042439</v>
      </c>
      <c r="F115">
        <f>F75*10000/F62</f>
        <v>-0.009859490347019608</v>
      </c>
      <c r="G115">
        <f>AVERAGE(C115:E115)</f>
        <v>-0.0012086159176869702</v>
      </c>
      <c r="H115">
        <f>STDEV(C115:E115)</f>
        <v>0.004064347671082472</v>
      </c>
      <c r="I115">
        <f>(B115*B4+C115*C4+D115*D4+E115*E4+F115*F4)/SUM(B4:F4)</f>
        <v>-0.0028992782577713636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8.603703893126426</v>
      </c>
      <c r="C122">
        <f>C82*10000/C62</f>
        <v>-20.209330367594553</v>
      </c>
      <c r="D122">
        <f>D82*10000/D62</f>
        <v>-11.6628257340406</v>
      </c>
      <c r="E122">
        <f>E82*10000/E62</f>
        <v>25.287114327466163</v>
      </c>
      <c r="F122">
        <f>F82*10000/F62</f>
        <v>3.430594656385986</v>
      </c>
      <c r="G122">
        <f>AVERAGE(C122:E122)</f>
        <v>-2.1950139247229976</v>
      </c>
      <c r="H122">
        <f>STDEV(C122:E122)</f>
        <v>24.180802619333583</v>
      </c>
      <c r="I122">
        <f>(B122*B4+C122*C4+D122*D4+E122*E4+F122*F4)/SUM(B4:F4)</f>
        <v>0.11385384826583189</v>
      </c>
    </row>
    <row r="123" spans="1:9" ht="12.75">
      <c r="A123" t="s">
        <v>82</v>
      </c>
      <c r="B123">
        <f>B83*10000/B62</f>
        <v>-1.8334668174492765</v>
      </c>
      <c r="C123">
        <f>C83*10000/C62</f>
        <v>-0.5679181826246885</v>
      </c>
      <c r="D123">
        <f>D83*10000/D62</f>
        <v>-1.0772421581656555</v>
      </c>
      <c r="E123">
        <f>E83*10000/E62</f>
        <v>-0.25385704133497</v>
      </c>
      <c r="F123">
        <f>F83*10000/F62</f>
        <v>5.8969553143846705</v>
      </c>
      <c r="G123">
        <f>AVERAGE(C123:E123)</f>
        <v>-0.6330057940417714</v>
      </c>
      <c r="H123">
        <f>STDEV(C123:E123)</f>
        <v>0.41553346498754606</v>
      </c>
      <c r="I123">
        <f>(B123*B4+C123*C4+D123*D4+E123*E4+F123*F4)/SUM(B4:F4)</f>
        <v>0.06303911985117239</v>
      </c>
    </row>
    <row r="124" spans="1:9" ht="12.75">
      <c r="A124" t="s">
        <v>83</v>
      </c>
      <c r="B124">
        <f>B84*10000/B62</f>
        <v>-1.3805860411064352</v>
      </c>
      <c r="C124">
        <f>C84*10000/C62</f>
        <v>-3.85682688198271</v>
      </c>
      <c r="D124">
        <f>D84*10000/D62</f>
        <v>-2.6752682458142822</v>
      </c>
      <c r="E124">
        <f>E84*10000/E62</f>
        <v>-4.119174668040068</v>
      </c>
      <c r="F124">
        <f>F84*10000/F62</f>
        <v>-0.9411090024688822</v>
      </c>
      <c r="G124">
        <f>AVERAGE(C124:E124)</f>
        <v>-3.55042326527902</v>
      </c>
      <c r="H124">
        <f>STDEV(C124:E124)</f>
        <v>0.7691741163631558</v>
      </c>
      <c r="I124">
        <f>(B124*B4+C124*C4+D124*D4+E124*E4+F124*F4)/SUM(B4:F4)</f>
        <v>-2.888269801506735</v>
      </c>
    </row>
    <row r="125" spans="1:9" ht="12.75">
      <c r="A125" t="s">
        <v>84</v>
      </c>
      <c r="B125">
        <f>B85*10000/B62</f>
        <v>-0.658989151491127</v>
      </c>
      <c r="C125">
        <f>C85*10000/C62</f>
        <v>-0.2563463571232794</v>
      </c>
      <c r="D125">
        <f>D85*10000/D62</f>
        <v>-0.5435904675355874</v>
      </c>
      <c r="E125">
        <f>E85*10000/E62</f>
        <v>-0.14574933208813318</v>
      </c>
      <c r="F125">
        <f>F85*10000/F62</f>
        <v>-0.3900768627906099</v>
      </c>
      <c r="G125">
        <f>AVERAGE(C125:E125)</f>
        <v>-0.3152287189156666</v>
      </c>
      <c r="H125">
        <f>STDEV(C125:E125)</f>
        <v>0.2053527249909704</v>
      </c>
      <c r="I125">
        <f>(B125*B4+C125*C4+D125*D4+E125*E4+F125*F4)/SUM(B4:F4)</f>
        <v>-0.37504030812973016</v>
      </c>
    </row>
    <row r="126" spans="1:9" ht="12.75">
      <c r="A126" t="s">
        <v>85</v>
      </c>
      <c r="B126">
        <f>B86*10000/B62</f>
        <v>1.0121438280946273</v>
      </c>
      <c r="C126">
        <f>C86*10000/C62</f>
        <v>0.4224468680379152</v>
      </c>
      <c r="D126">
        <f>D86*10000/D62</f>
        <v>0.40186376310089206</v>
      </c>
      <c r="E126">
        <f>E86*10000/E62</f>
        <v>0.3246045407381277</v>
      </c>
      <c r="F126">
        <f>F86*10000/F62</f>
        <v>1.9034745721636706</v>
      </c>
      <c r="G126">
        <f>AVERAGE(C126:E126)</f>
        <v>0.3829717239589783</v>
      </c>
      <c r="H126">
        <f>STDEV(C126:E126)</f>
        <v>0.05158451424666453</v>
      </c>
      <c r="I126">
        <f>(B126*B4+C126*C4+D126*D4+E126*E4+F126*F4)/SUM(B4:F4)</f>
        <v>0.6767326144795811</v>
      </c>
    </row>
    <row r="127" spans="1:9" ht="12.75">
      <c r="A127" t="s">
        <v>86</v>
      </c>
      <c r="B127">
        <f>B87*10000/B62</f>
        <v>-0.015484990601072904</v>
      </c>
      <c r="C127">
        <f>C87*10000/C62</f>
        <v>0.008447477137097857</v>
      </c>
      <c r="D127">
        <f>D87*10000/D62</f>
        <v>0.015977661859670058</v>
      </c>
      <c r="E127">
        <f>E87*10000/E62</f>
        <v>-0.03551595177629508</v>
      </c>
      <c r="F127">
        <f>F87*10000/F62</f>
        <v>-0.13850611678405242</v>
      </c>
      <c r="G127">
        <f>AVERAGE(C127:E127)</f>
        <v>-0.003696937593175721</v>
      </c>
      <c r="H127">
        <f>STDEV(C127:E127)</f>
        <v>0.02781210470601206</v>
      </c>
      <c r="I127">
        <f>(B127*B4+C127*C4+D127*D4+E127*E4+F127*F4)/SUM(B4:F4)</f>
        <v>-0.023360665101350247</v>
      </c>
    </row>
    <row r="128" spans="1:9" ht="12.75">
      <c r="A128" t="s">
        <v>87</v>
      </c>
      <c r="B128">
        <f>B88*10000/B62</f>
        <v>-0.1713588791838188</v>
      </c>
      <c r="C128">
        <f>C88*10000/C62</f>
        <v>-0.11150375105514397</v>
      </c>
      <c r="D128">
        <f>D88*10000/D62</f>
        <v>-0.061382388695427836</v>
      </c>
      <c r="E128">
        <f>E88*10000/E62</f>
        <v>-0.2136624209344762</v>
      </c>
      <c r="F128">
        <f>F88*10000/F62</f>
        <v>-0.030706290838299337</v>
      </c>
      <c r="G128">
        <f>AVERAGE(C128:E128)</f>
        <v>-0.12884952022834936</v>
      </c>
      <c r="H128">
        <f>STDEV(C128:E128)</f>
        <v>0.0776077240733098</v>
      </c>
      <c r="I128">
        <f>(B128*B4+C128*C4+D128*D4+E128*E4+F128*F4)/SUM(B4:F4)</f>
        <v>-0.12191572695962928</v>
      </c>
    </row>
    <row r="129" spans="1:9" ht="12.75">
      <c r="A129" t="s">
        <v>88</v>
      </c>
      <c r="B129">
        <f>B89*10000/B62</f>
        <v>-0.0429575128208561</v>
      </c>
      <c r="C129">
        <f>C89*10000/C62</f>
        <v>0.010794567542354938</v>
      </c>
      <c r="D129">
        <f>D89*10000/D62</f>
        <v>-0.08218138457776707</v>
      </c>
      <c r="E129">
        <f>E89*10000/E62</f>
        <v>-0.0017165148245656037</v>
      </c>
      <c r="F129">
        <f>F89*10000/F62</f>
        <v>-0.019488504304271907</v>
      </c>
      <c r="G129">
        <f>AVERAGE(C129:E129)</f>
        <v>-0.02436777728665924</v>
      </c>
      <c r="H129">
        <f>STDEV(C129:E129)</f>
        <v>0.050457325399844516</v>
      </c>
      <c r="I129">
        <f>(B129*B4+C129*C4+D129*D4+E129*E4+F129*F4)/SUM(B4:F4)</f>
        <v>-0.026415420233509207</v>
      </c>
    </row>
    <row r="130" spans="1:9" ht="12.75">
      <c r="A130" t="s">
        <v>89</v>
      </c>
      <c r="B130">
        <f>B90*10000/B62</f>
        <v>0.06210802790199927</v>
      </c>
      <c r="C130">
        <f>C90*10000/C62</f>
        <v>0.030151418641555596</v>
      </c>
      <c r="D130">
        <f>D90*10000/D62</f>
        <v>0.06688526350057117</v>
      </c>
      <c r="E130">
        <f>E90*10000/E62</f>
        <v>-0.03449570278794858</v>
      </c>
      <c r="F130">
        <f>F90*10000/F62</f>
        <v>0.15249527225919324</v>
      </c>
      <c r="G130">
        <f>AVERAGE(C130:E130)</f>
        <v>0.020846993118059393</v>
      </c>
      <c r="H130">
        <f>STDEV(C130:E130)</f>
        <v>0.05132693573690339</v>
      </c>
      <c r="I130">
        <f>(B130*B4+C130*C4+D130*D4+E130*E4+F130*F4)/SUM(B4:F4)</f>
        <v>0.044376541819608</v>
      </c>
    </row>
    <row r="131" spans="1:9" ht="12.75">
      <c r="A131" t="s">
        <v>90</v>
      </c>
      <c r="B131">
        <f>B91*10000/B62</f>
        <v>0.010594874377243975</v>
      </c>
      <c r="C131">
        <f>C91*10000/C62</f>
        <v>-0.01225303956991581</v>
      </c>
      <c r="D131">
        <f>D91*10000/D62</f>
        <v>-0.011882555697703136</v>
      </c>
      <c r="E131">
        <f>E91*10000/E62</f>
        <v>-0.024809951000997747</v>
      </c>
      <c r="F131">
        <f>F91*10000/F62</f>
        <v>0.023444775946275413</v>
      </c>
      <c r="G131">
        <f>AVERAGE(C131:E131)</f>
        <v>-0.016315182089538898</v>
      </c>
      <c r="H131">
        <f>STDEV(C131:E131)</f>
        <v>0.007359017510456693</v>
      </c>
      <c r="I131">
        <f>(B131*B4+C131*C4+D131*D4+E131*E4+F131*F4)/SUM(B4:F4)</f>
        <v>-0.007117045344492425</v>
      </c>
    </row>
    <row r="132" spans="1:9" ht="12.75">
      <c r="A132" t="s">
        <v>91</v>
      </c>
      <c r="B132">
        <f>B92*10000/B62</f>
        <v>0.00796485584872575</v>
      </c>
      <c r="C132">
        <f>C92*10000/C62</f>
        <v>0.04267856652265932</v>
      </c>
      <c r="D132">
        <f>D92*10000/D62</f>
        <v>0.027940001067749683</v>
      </c>
      <c r="E132">
        <f>E92*10000/E62</f>
        <v>0.010111616772165228</v>
      </c>
      <c r="F132">
        <f>F92*10000/F62</f>
        <v>-0.003324960714968838</v>
      </c>
      <c r="G132">
        <f>AVERAGE(C132:E132)</f>
        <v>0.02691006145419141</v>
      </c>
      <c r="H132">
        <f>STDEV(C132:E132)</f>
        <v>0.016307885691237974</v>
      </c>
      <c r="I132">
        <f>(B132*B4+C132*C4+D132*D4+E132*E4+F132*F4)/SUM(B4:F4)</f>
        <v>0.020139879301822292</v>
      </c>
    </row>
    <row r="133" spans="1:9" ht="12.75">
      <c r="A133" t="s">
        <v>92</v>
      </c>
      <c r="B133">
        <f>B93*10000/B62</f>
        <v>0.10656125407923557</v>
      </c>
      <c r="C133">
        <f>C93*10000/C62</f>
        <v>0.10571013489416624</v>
      </c>
      <c r="D133">
        <f>D93*10000/D62</f>
        <v>0.10924356545052473</v>
      </c>
      <c r="E133">
        <f>E93*10000/E62</f>
        <v>0.09912879296646102</v>
      </c>
      <c r="F133">
        <f>F93*10000/F62</f>
        <v>0.06367697974715626</v>
      </c>
      <c r="G133">
        <f>AVERAGE(C133:E133)</f>
        <v>0.10469416443705067</v>
      </c>
      <c r="H133">
        <f>STDEV(C133:E133)</f>
        <v>0.005133351982709765</v>
      </c>
      <c r="I133">
        <f>(B133*B4+C133*C4+D133*D4+E133*E4+F133*F4)/SUM(B4:F4)</f>
        <v>0.09950064136908433</v>
      </c>
    </row>
    <row r="134" spans="1:9" ht="12.75">
      <c r="A134" t="s">
        <v>93</v>
      </c>
      <c r="B134">
        <f>B94*10000/B62</f>
        <v>-0.005371909043222522</v>
      </c>
      <c r="C134">
        <f>C94*10000/C62</f>
        <v>-0.003741755420805066</v>
      </c>
      <c r="D134">
        <f>D94*10000/D62</f>
        <v>-0.0005791119951002762</v>
      </c>
      <c r="E134">
        <f>E94*10000/E62</f>
        <v>-0.008948139392938311</v>
      </c>
      <c r="F134">
        <f>F94*10000/F62</f>
        <v>-0.025396069796377208</v>
      </c>
      <c r="G134">
        <f>AVERAGE(C134:E134)</f>
        <v>-0.004423002269614551</v>
      </c>
      <c r="H134">
        <f>STDEV(C134:E134)</f>
        <v>0.004225899649565824</v>
      </c>
      <c r="I134">
        <f>(B134*B4+C134*C4+D134*D4+E134*E4+F134*F4)/SUM(B4:F4)</f>
        <v>-0.007354057953397881</v>
      </c>
    </row>
    <row r="135" spans="1:9" ht="12.75">
      <c r="A135" t="s">
        <v>94</v>
      </c>
      <c r="B135">
        <f>B95*10000/B62</f>
        <v>-0.007531795021815732</v>
      </c>
      <c r="C135">
        <f>C95*10000/C62</f>
        <v>0.0017564472421532746</v>
      </c>
      <c r="D135">
        <f>D95*10000/D62</f>
        <v>-0.004815042238941306</v>
      </c>
      <c r="E135">
        <f>E95*10000/E62</f>
        <v>0.0025894045255069236</v>
      </c>
      <c r="F135">
        <f>F95*10000/F62</f>
        <v>0.0053531838999936465</v>
      </c>
      <c r="G135">
        <f>AVERAGE(C135:E135)</f>
        <v>-0.00015639682376036943</v>
      </c>
      <c r="H135">
        <f>STDEV(C135:E135)</f>
        <v>0.004055944684936266</v>
      </c>
      <c r="I135">
        <f>(B135*B4+C135*C4+D135*D4+E135*E4+F135*F4)/SUM(B4:F4)</f>
        <v>-0.000491427660672521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2005-04-05T09:24:18Z</cp:lastPrinted>
  <dcterms:created xsi:type="dcterms:W3CDTF">2005-04-05T09:24:18Z</dcterms:created>
  <dcterms:modified xsi:type="dcterms:W3CDTF">2005-04-05T18:01:34Z</dcterms:modified>
  <cp:category/>
  <cp:version/>
  <cp:contentType/>
  <cp:contentStatus/>
</cp:coreProperties>
</file>