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<sst xmlns="http://schemas.openxmlformats.org/spreadsheetml/2006/main" count="204" uniqueCount="99">
  <si>
    <t xml:space="preserve"> Thu 29/09/2005       13:23:30</t>
  </si>
  <si>
    <t>LISSNER</t>
  </si>
  <si>
    <t>HCMQAP082_REF12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</si>
  <si>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</si>
  <si>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</si>
  <si>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</si>
  <si>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</si>
  <si>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</si>
  <si>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</si>
  <si>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</si>
  <si>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</si>
  <si>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</si>
  <si>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</si>
  <si>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</si>
  <si>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</si>
  <si>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</si>
  <si>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</si>
  <si>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</si>
  <si>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</si>
  <si>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</si>
  <si>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</si>
  <si>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</si>
  <si>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</si>
  <si>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</si>
  <si>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</si>
  <si>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</si>
  <si>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</si>
  <si>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</si>
  <si>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</si>
  <si>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</si>
  <si>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</si>
  <si>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</si>
  <si>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</si>
  <si>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</si>
  <si>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</si>
  <si>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</si>
  <si>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</si>
  <si>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</si>
  <si>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</si>
  <si>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</si>
  <si>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</si>
  <si>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</si>
  <si>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</si>
  <si>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</si>
  <si>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</si>
  <si>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</si>
  <si>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</si>
  <si>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</si>
  <si>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</si>
  <si>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</si>
  <si>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</si>
  <si>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</si>
  <si>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</si>
  <si>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</si>
  <si>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</si>
  <si>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</si>
  <si>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</si>
  <si>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</si>
  <si>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</si>
  <si>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</si>
  <si>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</si>
  <si>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</si>
  <si>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</si>
  <si>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</si>
  <si>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</si>
  <si>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</si>
  <si>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</si>
  <si>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</si>
  <si>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</si>
  <si>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</si>
  <si>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</si>
  <si>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</si>
  <si>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</si>
  <si>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</si>
  <si>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</si>
  <si>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</si>
  <si>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</si>
  <si>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</si>
  <si>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</si>
  <si>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</si>
  <si>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</si>
  <si>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</si>
  <si>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</si>
  <si>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</si>
  <si>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</si>
  <si>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</si>
  <si>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</si>
  <si>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</si>
  <si>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</si>
  <si>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</si>
  <si>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</si>
  <si>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</si>
  <si>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</si>
  <si>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</si>
  <si>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</si>
  <si>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</si>
  <si>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</si>
  <si>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</si>
  <si>
    <t>HCMQAP082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</si>
</sst>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Result_HCMQAP!$B$8:$F$8</c:f>
              <c:numCache>
                <c:ptCount val="5"/>
                <c:pt idx="0">
                  <c:v>0.1971284</c:v>
                </c:pt>
                <c:pt idx="1">
                  <c:v>2.119537</c:v>
                </c:pt>
                <c:pt idx="2">
                  <c:v>0.8370432</c:v>
                </c:pt>
                <c:pt idx="3">
                  <c:v>0.4735099</c:v>
                </c:pt>
                <c:pt idx="4">
                  <c:v>-2.70103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Result_HCMQAP!$B$23:$F$23</c:f>
              <c:numCache>
                <c:ptCount val="5"/>
                <c:pt idx="0">
                  <c:v>-1.748018</c:v>
                </c:pt>
                <c:pt idx="1">
                  <c:v>-0.589406</c:v>
                </c:pt>
                <c:pt idx="2">
                  <c:v>-1.020506</c:v>
                </c:pt>
                <c:pt idx="3">
                  <c:v>-0.4876033</c:v>
                </c:pt>
                <c:pt idx="4">
                  <c:v>5.898868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Result_HCMQAP!$B$11:$F$11</c:f>
              <c:numCache>
                <c:ptCount val="5"/>
                <c:pt idx="0">
                  <c:v>2.695793</c:v>
                </c:pt>
                <c:pt idx="1">
                  <c:v>2.286839</c:v>
                </c:pt>
                <c:pt idx="2">
                  <c:v>2.935958</c:v>
                </c:pt>
                <c:pt idx="3">
                  <c:v>2.960962</c:v>
                </c:pt>
                <c:pt idx="4">
                  <c:v>13.94436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Result_HCMQAP!$B$26:$F$26</c:f>
              <c:numCache>
                <c:ptCount val="5"/>
                <c:pt idx="0">
                  <c:v>0.9306022</c:v>
                </c:pt>
                <c:pt idx="1">
                  <c:v>0.3713673</c:v>
                </c:pt>
                <c:pt idx="2">
                  <c:v>0.339281</c:v>
                </c:pt>
                <c:pt idx="3">
                  <c:v>0.2583816</c:v>
                </c:pt>
                <c:pt idx="4">
                  <c:v>1.644025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Result_HCMQAP!$B$9:$F$9</c:f>
              <c:numCache>
                <c:ptCount val="5"/>
                <c:pt idx="0">
                  <c:v>0.1295008</c:v>
                </c:pt>
                <c:pt idx="1">
                  <c:v>0.2121208</c:v>
                </c:pt>
                <c:pt idx="2">
                  <c:v>0.2128986</c:v>
                </c:pt>
                <c:pt idx="3">
                  <c:v>0.5309737</c:v>
                </c:pt>
                <c:pt idx="4">
                  <c:v>-0.5372929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Result_HCMQAP!$B$24:$F$24</c:f>
              <c:numCache>
                <c:ptCount val="5"/>
                <c:pt idx="0">
                  <c:v>-1.306324</c:v>
                </c:pt>
                <c:pt idx="1">
                  <c:v>-3.823297</c:v>
                </c:pt>
                <c:pt idx="2">
                  <c:v>-2.621733</c:v>
                </c:pt>
                <c:pt idx="3">
                  <c:v>-4.125256</c:v>
                </c:pt>
                <c:pt idx="4">
                  <c:v>-0.8875566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Result_HCMQAP!$B$10:$F$10</c:f>
              <c:numCache>
                <c:ptCount val="5"/>
                <c:pt idx="0">
                  <c:v>0.008716649</c:v>
                </c:pt>
                <c:pt idx="1">
                  <c:v>-0.897689</c:v>
                </c:pt>
                <c:pt idx="2">
                  <c:v>-0.5051639</c:v>
                </c:pt>
                <c:pt idx="3">
                  <c:v>-0.2585867</c:v>
                </c:pt>
                <c:pt idx="4">
                  <c:v>-0.7271323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Result_HCMQAP!$B$25:$F$25</c:f>
              <c:numCache>
                <c:ptCount val="5"/>
                <c:pt idx="0">
                  <c:v>-0.7106482</c:v>
                </c:pt>
                <c:pt idx="1">
                  <c:v>-0.22274</c:v>
                </c:pt>
                <c:pt idx="2">
                  <c:v>-0.6610958</c:v>
                </c:pt>
                <c:pt idx="3">
                  <c:v>-0.05894017</c:v>
                </c:pt>
                <c:pt idx="4">
                  <c:v>-0.4321937</c:v>
                </c:pt>
              </c:numCache>
            </c:numRef>
          </c:val>
          <c:smooth val="0"/>
        </c:ser>
        <c:marker val="1"/>
        <c:axId val="16742950"/>
        <c:axId val="16468823"/>
      </c:lineChart>
      <c:catAx>
        <c:axId val="167429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468823"/>
        <c:crosses val="autoZero"/>
        <c:auto val="1"/>
        <c:lblOffset val="100"/>
        <c:noMultiLvlLbl val="0"/>
      </c:catAx>
      <c:valAx>
        <c:axId val="16468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74295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-0.002263</v>
      </c>
      <c r="C4" s="12">
        <v>-0.003762</v>
      </c>
      <c r="D4" s="12">
        <v>-0.003761</v>
      </c>
      <c r="E4" s="12">
        <v>-0.003759</v>
      </c>
      <c r="F4" s="24">
        <v>-0.002082</v>
      </c>
      <c r="G4" s="34">
        <v>-0.011718</v>
      </c>
    </row>
    <row r="5" spans="1:7" ht="12.75" thickBot="1">
      <c r="A5" s="44" t="s">
        <v>13</v>
      </c>
      <c r="B5" s="45">
        <v>-0.132192</v>
      </c>
      <c r="C5" s="46">
        <v>-0.826228</v>
      </c>
      <c r="D5" s="46">
        <v>-0.532082</v>
      </c>
      <c r="E5" s="46">
        <v>1.447694</v>
      </c>
      <c r="F5" s="47">
        <v>0.006296</v>
      </c>
      <c r="G5" s="48">
        <v>5.041013</v>
      </c>
    </row>
    <row r="6" spans="1:7" ht="12.75" thickTop="1">
      <c r="A6" s="6" t="s">
        <v>14</v>
      </c>
      <c r="B6" s="39">
        <v>-36.48156</v>
      </c>
      <c r="C6" s="40">
        <v>26.86867</v>
      </c>
      <c r="D6" s="40">
        <v>-59.2259</v>
      </c>
      <c r="E6" s="40">
        <v>157.0858</v>
      </c>
      <c r="F6" s="41">
        <v>-185.5423</v>
      </c>
      <c r="G6" s="42">
        <v>0.000553605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0.1971284</v>
      </c>
      <c r="C8" s="13">
        <v>2.119537</v>
      </c>
      <c r="D8" s="13">
        <v>0.8370432</v>
      </c>
      <c r="E8" s="13">
        <v>0.4735099</v>
      </c>
      <c r="F8" s="25">
        <v>-2.70103</v>
      </c>
      <c r="G8" s="35">
        <v>0.4943976</v>
      </c>
    </row>
    <row r="9" spans="1:7" ht="12">
      <c r="A9" s="20" t="s">
        <v>17</v>
      </c>
      <c r="B9" s="29">
        <v>0.1295008</v>
      </c>
      <c r="C9" s="13">
        <v>0.2121208</v>
      </c>
      <c r="D9" s="13">
        <v>0.2128986</v>
      </c>
      <c r="E9" s="13">
        <v>0.5309737</v>
      </c>
      <c r="F9" s="25">
        <v>-0.5372929</v>
      </c>
      <c r="G9" s="35">
        <v>0.177186</v>
      </c>
    </row>
    <row r="10" spans="1:7" ht="12">
      <c r="A10" s="20" t="s">
        <v>18</v>
      </c>
      <c r="B10" s="29">
        <v>0.008716649</v>
      </c>
      <c r="C10" s="13">
        <v>-0.897689</v>
      </c>
      <c r="D10" s="13">
        <v>-0.5051639</v>
      </c>
      <c r="E10" s="13">
        <v>-0.2585867</v>
      </c>
      <c r="F10" s="25">
        <v>-0.7271323</v>
      </c>
      <c r="G10" s="35">
        <v>-0.4954937</v>
      </c>
    </row>
    <row r="11" spans="1:7" ht="12">
      <c r="A11" s="21" t="s">
        <v>19</v>
      </c>
      <c r="B11" s="31">
        <v>2.695793</v>
      </c>
      <c r="C11" s="15">
        <v>2.286839</v>
      </c>
      <c r="D11" s="15">
        <v>2.935958</v>
      </c>
      <c r="E11" s="15">
        <v>2.960962</v>
      </c>
      <c r="F11" s="27">
        <v>13.94436</v>
      </c>
      <c r="G11" s="37">
        <v>4.217228</v>
      </c>
    </row>
    <row r="12" spans="1:7" ht="12">
      <c r="A12" s="20" t="s">
        <v>20</v>
      </c>
      <c r="B12" s="29">
        <v>-0.1329639</v>
      </c>
      <c r="C12" s="13">
        <v>-0.3469015</v>
      </c>
      <c r="D12" s="13">
        <v>-0.2469702</v>
      </c>
      <c r="E12" s="13">
        <v>-0.1240857</v>
      </c>
      <c r="F12" s="25">
        <v>-0.5109542</v>
      </c>
      <c r="G12" s="35">
        <v>-0.2601198</v>
      </c>
    </row>
    <row r="13" spans="1:7" ht="12">
      <c r="A13" s="20" t="s">
        <v>21</v>
      </c>
      <c r="B13" s="29">
        <v>0.0201643</v>
      </c>
      <c r="C13" s="13">
        <v>0.05054659</v>
      </c>
      <c r="D13" s="13">
        <v>0.03257647</v>
      </c>
      <c r="E13" s="13">
        <v>0.01185397</v>
      </c>
      <c r="F13" s="25">
        <v>-0.09301972</v>
      </c>
      <c r="G13" s="35">
        <v>0.01338806</v>
      </c>
    </row>
    <row r="14" spans="1:7" ht="12">
      <c r="A14" s="20" t="s">
        <v>22</v>
      </c>
      <c r="B14" s="29">
        <v>0.07866809</v>
      </c>
      <c r="C14" s="13">
        <v>-0.01404402</v>
      </c>
      <c r="D14" s="13">
        <v>-0.001062747</v>
      </c>
      <c r="E14" s="13">
        <v>-0.06187424</v>
      </c>
      <c r="F14" s="25">
        <v>0.09215953</v>
      </c>
      <c r="G14" s="35">
        <v>0.005147824</v>
      </c>
    </row>
    <row r="15" spans="1:7" ht="12">
      <c r="A15" s="21" t="s">
        <v>23</v>
      </c>
      <c r="B15" s="31">
        <v>-0.3106281</v>
      </c>
      <c r="C15" s="15">
        <v>-0.1020735</v>
      </c>
      <c r="D15" s="15">
        <v>-0.03755213</v>
      </c>
      <c r="E15" s="15">
        <v>-0.09706312</v>
      </c>
      <c r="F15" s="27">
        <v>-0.3365378</v>
      </c>
      <c r="G15" s="37">
        <v>-0.1467706</v>
      </c>
    </row>
    <row r="16" spans="1:7" ht="12">
      <c r="A16" s="20" t="s">
        <v>24</v>
      </c>
      <c r="B16" s="29">
        <v>-0.03581631</v>
      </c>
      <c r="C16" s="13">
        <v>-0.05477086</v>
      </c>
      <c r="D16" s="13">
        <v>-0.02333192</v>
      </c>
      <c r="E16" s="13">
        <v>-0.01093994</v>
      </c>
      <c r="F16" s="25">
        <v>-0.01084385</v>
      </c>
      <c r="G16" s="35">
        <v>-0.02806426</v>
      </c>
    </row>
    <row r="17" spans="1:7" ht="12">
      <c r="A17" s="20" t="s">
        <v>25</v>
      </c>
      <c r="B17" s="29">
        <v>-0.02142818</v>
      </c>
      <c r="C17" s="13">
        <v>-0.02795333</v>
      </c>
      <c r="D17" s="13">
        <v>-0.01742271</v>
      </c>
      <c r="E17" s="13">
        <v>-0.02284252</v>
      </c>
      <c r="F17" s="25">
        <v>-0.04244588</v>
      </c>
      <c r="G17" s="35">
        <v>-0.02517406</v>
      </c>
    </row>
    <row r="18" spans="1:7" ht="12">
      <c r="A18" s="20" t="s">
        <v>26</v>
      </c>
      <c r="B18" s="29">
        <v>0.04146591</v>
      </c>
      <c r="C18" s="13">
        <v>0.03315548</v>
      </c>
      <c r="D18" s="13">
        <v>0.04955178</v>
      </c>
      <c r="E18" s="13">
        <v>-0.01445661</v>
      </c>
      <c r="F18" s="25">
        <v>0.04094287</v>
      </c>
      <c r="G18" s="35">
        <v>0.02789303</v>
      </c>
    </row>
    <row r="19" spans="1:7" ht="12">
      <c r="A19" s="21" t="s">
        <v>27</v>
      </c>
      <c r="B19" s="31">
        <v>-0.202298</v>
      </c>
      <c r="C19" s="15">
        <v>-0.1789453</v>
      </c>
      <c r="D19" s="15">
        <v>-0.1898628</v>
      </c>
      <c r="E19" s="15">
        <v>-0.1817297</v>
      </c>
      <c r="F19" s="27">
        <v>-0.1387135</v>
      </c>
      <c r="G19" s="37">
        <v>-0.1802662</v>
      </c>
    </row>
    <row r="20" spans="1:7" ht="12.75" thickBot="1">
      <c r="A20" s="44" t="s">
        <v>28</v>
      </c>
      <c r="B20" s="45">
        <v>-0.002375113</v>
      </c>
      <c r="C20" s="46">
        <v>0.003438847</v>
      </c>
      <c r="D20" s="46">
        <v>-0.001559033</v>
      </c>
      <c r="E20" s="46">
        <v>-0.001184654</v>
      </c>
      <c r="F20" s="47">
        <v>-0.009744058</v>
      </c>
      <c r="G20" s="48">
        <v>-0.001474228</v>
      </c>
    </row>
    <row r="21" spans="1:7" ht="12.75" thickTop="1">
      <c r="A21" s="6" t="s">
        <v>29</v>
      </c>
      <c r="B21" s="39">
        <v>-14.75643</v>
      </c>
      <c r="C21" s="40">
        <v>25.68564</v>
      </c>
      <c r="D21" s="40">
        <v>-64.29037</v>
      </c>
      <c r="E21" s="40">
        <v>47.97125</v>
      </c>
      <c r="F21" s="41">
        <v>-0.7800177</v>
      </c>
      <c r="G21" s="43">
        <v>0.006413266</v>
      </c>
    </row>
    <row r="22" spans="1:7" ht="12">
      <c r="A22" s="20" t="s">
        <v>30</v>
      </c>
      <c r="B22" s="29">
        <v>-2.643848</v>
      </c>
      <c r="C22" s="13">
        <v>-16.52457</v>
      </c>
      <c r="D22" s="13">
        <v>-10.64165</v>
      </c>
      <c r="E22" s="13">
        <v>28.95396</v>
      </c>
      <c r="F22" s="25">
        <v>0.125918</v>
      </c>
      <c r="G22" s="36">
        <v>0</v>
      </c>
    </row>
    <row r="23" spans="1:7" ht="12">
      <c r="A23" s="20" t="s">
        <v>31</v>
      </c>
      <c r="B23" s="29">
        <v>-1.748018</v>
      </c>
      <c r="C23" s="13">
        <v>-0.589406</v>
      </c>
      <c r="D23" s="13">
        <v>-1.020506</v>
      </c>
      <c r="E23" s="13">
        <v>-0.4876033</v>
      </c>
      <c r="F23" s="25">
        <v>5.898868</v>
      </c>
      <c r="G23" s="35">
        <v>0.02773469</v>
      </c>
    </row>
    <row r="24" spans="1:7" ht="12">
      <c r="A24" s="20" t="s">
        <v>32</v>
      </c>
      <c r="B24" s="29">
        <v>-1.306324</v>
      </c>
      <c r="C24" s="13">
        <v>-3.823297</v>
      </c>
      <c r="D24" s="13">
        <v>-2.621733</v>
      </c>
      <c r="E24" s="13">
        <v>-4.125256</v>
      </c>
      <c r="F24" s="25">
        <v>-0.8875566</v>
      </c>
      <c r="G24" s="35">
        <v>-2.851156</v>
      </c>
    </row>
    <row r="25" spans="1:7" ht="12">
      <c r="A25" s="20" t="s">
        <v>33</v>
      </c>
      <c r="B25" s="29">
        <v>-0.7106482</v>
      </c>
      <c r="C25" s="13">
        <v>-0.22274</v>
      </c>
      <c r="D25" s="13">
        <v>-0.6610958</v>
      </c>
      <c r="E25" s="13">
        <v>-0.05894017</v>
      </c>
      <c r="F25" s="25">
        <v>-0.4321937</v>
      </c>
      <c r="G25" s="35">
        <v>-0.3874065</v>
      </c>
    </row>
    <row r="26" spans="1:7" ht="12">
      <c r="A26" s="21" t="s">
        <v>34</v>
      </c>
      <c r="B26" s="31">
        <v>0.9306022</v>
      </c>
      <c r="C26" s="15">
        <v>0.3713673</v>
      </c>
      <c r="D26" s="15">
        <v>0.339281</v>
      </c>
      <c r="E26" s="15">
        <v>0.2583816</v>
      </c>
      <c r="F26" s="27">
        <v>1.644025</v>
      </c>
      <c r="G26" s="37">
        <v>0.5868979</v>
      </c>
    </row>
    <row r="27" spans="1:7" ht="12">
      <c r="A27" s="20" t="s">
        <v>35</v>
      </c>
      <c r="B27" s="29">
        <v>-0.03989406</v>
      </c>
      <c r="C27" s="13">
        <v>0.001652047</v>
      </c>
      <c r="D27" s="13">
        <v>0.001401406</v>
      </c>
      <c r="E27" s="13">
        <v>-0.06970402</v>
      </c>
      <c r="F27" s="25">
        <v>-0.1197701</v>
      </c>
      <c r="G27" s="35">
        <v>-0.03775702</v>
      </c>
    </row>
    <row r="28" spans="1:7" ht="12">
      <c r="A28" s="20" t="s">
        <v>36</v>
      </c>
      <c r="B28" s="29">
        <v>-0.1964621</v>
      </c>
      <c r="C28" s="13">
        <v>-0.118179</v>
      </c>
      <c r="D28" s="13">
        <v>-0.05682621</v>
      </c>
      <c r="E28" s="13">
        <v>-0.2269254</v>
      </c>
      <c r="F28" s="25">
        <v>-0.04505757</v>
      </c>
      <c r="G28" s="35">
        <v>-0.1311672</v>
      </c>
    </row>
    <row r="29" spans="1:7" ht="12">
      <c r="A29" s="20" t="s">
        <v>37</v>
      </c>
      <c r="B29" s="29">
        <v>-0.04200431</v>
      </c>
      <c r="C29" s="13">
        <v>0.008633034</v>
      </c>
      <c r="D29" s="13">
        <v>-0.07555512</v>
      </c>
      <c r="E29" s="13">
        <v>-0.01003877</v>
      </c>
      <c r="F29" s="25">
        <v>-0.03980793</v>
      </c>
      <c r="G29" s="35">
        <v>-0.02990869</v>
      </c>
    </row>
    <row r="30" spans="1:7" ht="12">
      <c r="A30" s="21" t="s">
        <v>38</v>
      </c>
      <c r="B30" s="31">
        <v>0.06503655</v>
      </c>
      <c r="C30" s="15">
        <v>0.03027168</v>
      </c>
      <c r="D30" s="15">
        <v>0.05815107</v>
      </c>
      <c r="E30" s="15">
        <v>-0.0418248</v>
      </c>
      <c r="F30" s="27">
        <v>0.1473821</v>
      </c>
      <c r="G30" s="37">
        <v>0.0402782</v>
      </c>
    </row>
    <row r="31" spans="1:7" ht="12">
      <c r="A31" s="20" t="s">
        <v>39</v>
      </c>
      <c r="B31" s="29">
        <v>0.01791564</v>
      </c>
      <c r="C31" s="13">
        <v>-0.01017263</v>
      </c>
      <c r="D31" s="13">
        <v>-0.005754612</v>
      </c>
      <c r="E31" s="13">
        <v>-0.02195894</v>
      </c>
      <c r="F31" s="25">
        <v>0.02888445</v>
      </c>
      <c r="G31" s="35">
        <v>-0.002673175</v>
      </c>
    </row>
    <row r="32" spans="1:7" ht="12">
      <c r="A32" s="20" t="s">
        <v>40</v>
      </c>
      <c r="B32" s="29">
        <v>0.003215586</v>
      </c>
      <c r="C32" s="13">
        <v>0.03501803</v>
      </c>
      <c r="D32" s="13">
        <v>0.0235416</v>
      </c>
      <c r="E32" s="13">
        <v>0.0004252881</v>
      </c>
      <c r="F32" s="25">
        <v>-0.003062438</v>
      </c>
      <c r="G32" s="35">
        <v>0.0142575</v>
      </c>
    </row>
    <row r="33" spans="1:7" ht="12">
      <c r="A33" s="20" t="s">
        <v>41</v>
      </c>
      <c r="B33" s="29">
        <v>0.08446289</v>
      </c>
      <c r="C33" s="13">
        <v>0.07011719</v>
      </c>
      <c r="D33" s="13">
        <v>0.08902072</v>
      </c>
      <c r="E33" s="13">
        <v>0.05944189</v>
      </c>
      <c r="F33" s="25">
        <v>0.04584379</v>
      </c>
      <c r="G33" s="35">
        <v>0.07094291</v>
      </c>
    </row>
    <row r="34" spans="1:7" ht="12">
      <c r="A34" s="21" t="s">
        <v>42</v>
      </c>
      <c r="B34" s="31">
        <v>0.006480791</v>
      </c>
      <c r="C34" s="15">
        <v>0.005222698</v>
      </c>
      <c r="D34" s="15">
        <v>0.01106096</v>
      </c>
      <c r="E34" s="15">
        <v>-0.001036402</v>
      </c>
      <c r="F34" s="27">
        <v>-0.02158059</v>
      </c>
      <c r="G34" s="37">
        <v>0.001741944</v>
      </c>
    </row>
    <row r="35" spans="1:7" ht="12.75" thickBot="1">
      <c r="A35" s="22" t="s">
        <v>43</v>
      </c>
      <c r="B35" s="32">
        <v>-0.001000084</v>
      </c>
      <c r="C35" s="16">
        <v>0.0003426968</v>
      </c>
      <c r="D35" s="16">
        <v>-0.003086997</v>
      </c>
      <c r="E35" s="16">
        <v>0.001389069</v>
      </c>
      <c r="F35" s="28">
        <v>0.006341315</v>
      </c>
      <c r="G35" s="38">
        <v>0.0003734466</v>
      </c>
    </row>
    <row r="36" spans="1:7" ht="12">
      <c r="A36" s="4" t="s">
        <v>44</v>
      </c>
      <c r="B36" s="3">
        <v>21.83533</v>
      </c>
      <c r="C36" s="3">
        <v>21.82617</v>
      </c>
      <c r="D36" s="3">
        <v>21.82617</v>
      </c>
      <c r="E36" s="3">
        <v>21.82007</v>
      </c>
      <c r="F36" s="3">
        <v>21.82007</v>
      </c>
      <c r="G36" s="3"/>
    </row>
    <row r="37" spans="1:6" ht="12">
      <c r="A37" s="4" t="s">
        <v>45</v>
      </c>
      <c r="B37" s="2">
        <v>0.3875733</v>
      </c>
      <c r="C37" s="2">
        <v>0.3392538</v>
      </c>
      <c r="D37" s="2">
        <v>0.3082275</v>
      </c>
      <c r="E37" s="2">
        <v>0.2975464</v>
      </c>
      <c r="F37" s="2">
        <v>0.2838135</v>
      </c>
    </row>
    <row r="38" spans="1:7" ht="12">
      <c r="A38" s="4" t="s">
        <v>53</v>
      </c>
      <c r="B38" s="2">
        <v>6.201201E-05</v>
      </c>
      <c r="C38" s="2">
        <v>-4.560446E-05</v>
      </c>
      <c r="D38" s="2">
        <v>0.0001005676</v>
      </c>
      <c r="E38" s="2">
        <v>-0.0002672798</v>
      </c>
      <c r="F38" s="2">
        <v>0.0003154219</v>
      </c>
      <c r="G38" s="2">
        <v>0.0002145727</v>
      </c>
    </row>
    <row r="39" spans="1:7" ht="12.75" thickBot="1">
      <c r="A39" s="4" t="s">
        <v>54</v>
      </c>
      <c r="B39" s="2">
        <v>2.510233E-05</v>
      </c>
      <c r="C39" s="2">
        <v>-4.374095E-05</v>
      </c>
      <c r="D39" s="2">
        <v>0.0001094007</v>
      </c>
      <c r="E39" s="2">
        <v>-8.077725E-05</v>
      </c>
      <c r="F39" s="2">
        <v>0</v>
      </c>
      <c r="G39" s="2">
        <v>0.0007555959</v>
      </c>
    </row>
    <row r="40" spans="2:7" ht="12.75" thickBot="1">
      <c r="B40" s="7" t="s">
        <v>46</v>
      </c>
      <c r="C40" s="18">
        <v>-0.003761</v>
      </c>
      <c r="D40" s="17" t="s">
        <v>47</v>
      </c>
      <c r="E40" s="18">
        <v>3.116049</v>
      </c>
      <c r="F40" s="17" t="s">
        <v>48</v>
      </c>
      <c r="G40" s="8">
        <v>55.114649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98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0.002263</v>
      </c>
      <c r="C4">
        <v>0.003762</v>
      </c>
      <c r="D4">
        <v>0.003761</v>
      </c>
      <c r="E4">
        <v>0.003759</v>
      </c>
      <c r="F4">
        <v>0.002082</v>
      </c>
      <c r="G4">
        <v>0.011718</v>
      </c>
    </row>
    <row r="5" spans="1:7" ht="12.75">
      <c r="A5" t="s">
        <v>13</v>
      </c>
      <c r="B5">
        <v>-0.132192</v>
      </c>
      <c r="C5">
        <v>-0.826228</v>
      </c>
      <c r="D5">
        <v>-0.532082</v>
      </c>
      <c r="E5">
        <v>1.447694</v>
      </c>
      <c r="F5">
        <v>0.006296</v>
      </c>
      <c r="G5">
        <v>5.041013</v>
      </c>
    </row>
    <row r="6" spans="1:7" ht="12.75">
      <c r="A6" t="s">
        <v>14</v>
      </c>
      <c r="B6" s="49">
        <v>-36.48156</v>
      </c>
      <c r="C6" s="49">
        <v>26.86867</v>
      </c>
      <c r="D6" s="49">
        <v>-59.2259</v>
      </c>
      <c r="E6" s="49">
        <v>157.0858</v>
      </c>
      <c r="F6" s="49">
        <v>-185.5423</v>
      </c>
      <c r="G6" s="49">
        <v>0.000553605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0.1971284</v>
      </c>
      <c r="C8" s="49">
        <v>2.119537</v>
      </c>
      <c r="D8" s="49">
        <v>0.8370432</v>
      </c>
      <c r="E8" s="49">
        <v>0.4735099</v>
      </c>
      <c r="F8" s="49">
        <v>-2.70103</v>
      </c>
      <c r="G8" s="49">
        <v>0.4943976</v>
      </c>
    </row>
    <row r="9" spans="1:7" ht="12.75">
      <c r="A9" t="s">
        <v>17</v>
      </c>
      <c r="B9" s="49">
        <v>0.1295008</v>
      </c>
      <c r="C9" s="49">
        <v>0.2121208</v>
      </c>
      <c r="D9" s="49">
        <v>0.2128986</v>
      </c>
      <c r="E9" s="49">
        <v>0.5309737</v>
      </c>
      <c r="F9" s="49">
        <v>-0.5372929</v>
      </c>
      <c r="G9" s="49">
        <v>0.177186</v>
      </c>
    </row>
    <row r="10" spans="1:7" ht="12.75">
      <c r="A10" t="s">
        <v>18</v>
      </c>
      <c r="B10" s="49">
        <v>0.008716649</v>
      </c>
      <c r="C10" s="49">
        <v>-0.897689</v>
      </c>
      <c r="D10" s="49">
        <v>-0.5051639</v>
      </c>
      <c r="E10" s="49">
        <v>-0.2585867</v>
      </c>
      <c r="F10" s="49">
        <v>-0.7271323</v>
      </c>
      <c r="G10" s="49">
        <v>-0.4954937</v>
      </c>
    </row>
    <row r="11" spans="1:7" ht="12.75">
      <c r="A11" t="s">
        <v>19</v>
      </c>
      <c r="B11" s="49">
        <v>2.695793</v>
      </c>
      <c r="C11" s="49">
        <v>2.286839</v>
      </c>
      <c r="D11" s="49">
        <v>2.935958</v>
      </c>
      <c r="E11" s="49">
        <v>2.960962</v>
      </c>
      <c r="F11" s="49">
        <v>13.94436</v>
      </c>
      <c r="G11" s="49">
        <v>4.217228</v>
      </c>
    </row>
    <row r="12" spans="1:7" ht="12.75">
      <c r="A12" t="s">
        <v>20</v>
      </c>
      <c r="B12" s="49">
        <v>-0.1329639</v>
      </c>
      <c r="C12" s="49">
        <v>-0.3469015</v>
      </c>
      <c r="D12" s="49">
        <v>-0.2469702</v>
      </c>
      <c r="E12" s="49">
        <v>-0.1240857</v>
      </c>
      <c r="F12" s="49">
        <v>-0.5109542</v>
      </c>
      <c r="G12" s="49">
        <v>-0.2601198</v>
      </c>
    </row>
    <row r="13" spans="1:7" ht="12.75">
      <c r="A13" t="s">
        <v>21</v>
      </c>
      <c r="B13" s="49">
        <v>0.0201643</v>
      </c>
      <c r="C13" s="49">
        <v>0.05054659</v>
      </c>
      <c r="D13" s="49">
        <v>0.03257647</v>
      </c>
      <c r="E13" s="49">
        <v>0.01185397</v>
      </c>
      <c r="F13" s="49">
        <v>-0.09301972</v>
      </c>
      <c r="G13" s="49">
        <v>0.01338806</v>
      </c>
    </row>
    <row r="14" spans="1:7" ht="12.75">
      <c r="A14" t="s">
        <v>22</v>
      </c>
      <c r="B14" s="49">
        <v>0.07866809</v>
      </c>
      <c r="C14" s="49">
        <v>-0.01404402</v>
      </c>
      <c r="D14" s="49">
        <v>-0.001062747</v>
      </c>
      <c r="E14" s="49">
        <v>-0.06187424</v>
      </c>
      <c r="F14" s="49">
        <v>0.09215953</v>
      </c>
      <c r="G14" s="49">
        <v>0.005147824</v>
      </c>
    </row>
    <row r="15" spans="1:7" ht="12.75">
      <c r="A15" t="s">
        <v>23</v>
      </c>
      <c r="B15" s="49">
        <v>-0.3106281</v>
      </c>
      <c r="C15" s="49">
        <v>-0.1020735</v>
      </c>
      <c r="D15" s="49">
        <v>-0.03755213</v>
      </c>
      <c r="E15" s="49">
        <v>-0.09706312</v>
      </c>
      <c r="F15" s="49">
        <v>-0.3365378</v>
      </c>
      <c r="G15" s="49">
        <v>-0.1467706</v>
      </c>
    </row>
    <row r="16" spans="1:7" ht="12.75">
      <c r="A16" t="s">
        <v>24</v>
      </c>
      <c r="B16" s="49">
        <v>-0.03581631</v>
      </c>
      <c r="C16" s="49">
        <v>-0.05477086</v>
      </c>
      <c r="D16" s="49">
        <v>-0.02333192</v>
      </c>
      <c r="E16" s="49">
        <v>-0.01093994</v>
      </c>
      <c r="F16" s="49">
        <v>-0.01084385</v>
      </c>
      <c r="G16" s="49">
        <v>-0.02806426</v>
      </c>
    </row>
    <row r="17" spans="1:7" ht="12.75">
      <c r="A17" t="s">
        <v>25</v>
      </c>
      <c r="B17" s="49">
        <v>-0.02142818</v>
      </c>
      <c r="C17" s="49">
        <v>-0.02795333</v>
      </c>
      <c r="D17" s="49">
        <v>-0.01742271</v>
      </c>
      <c r="E17" s="49">
        <v>-0.02284252</v>
      </c>
      <c r="F17" s="49">
        <v>-0.04244588</v>
      </c>
      <c r="G17" s="49">
        <v>-0.02517406</v>
      </c>
    </row>
    <row r="18" spans="1:7" ht="12.75">
      <c r="A18" t="s">
        <v>26</v>
      </c>
      <c r="B18" s="49">
        <v>0.04146591</v>
      </c>
      <c r="C18" s="49">
        <v>0.03315548</v>
      </c>
      <c r="D18" s="49">
        <v>0.04955178</v>
      </c>
      <c r="E18" s="49">
        <v>-0.01445661</v>
      </c>
      <c r="F18" s="49">
        <v>0.04094287</v>
      </c>
      <c r="G18" s="49">
        <v>0.02789303</v>
      </c>
    </row>
    <row r="19" spans="1:7" ht="12.75">
      <c r="A19" t="s">
        <v>27</v>
      </c>
      <c r="B19" s="49">
        <v>-0.202298</v>
      </c>
      <c r="C19" s="49">
        <v>-0.1789453</v>
      </c>
      <c r="D19" s="49">
        <v>-0.1898628</v>
      </c>
      <c r="E19" s="49">
        <v>-0.1817297</v>
      </c>
      <c r="F19" s="49">
        <v>-0.1387135</v>
      </c>
      <c r="G19" s="49">
        <v>-0.1802662</v>
      </c>
    </row>
    <row r="20" spans="1:7" ht="12.75">
      <c r="A20" t="s">
        <v>28</v>
      </c>
      <c r="B20" s="49">
        <v>-0.002375113</v>
      </c>
      <c r="C20" s="49">
        <v>0.003438847</v>
      </c>
      <c r="D20" s="49">
        <v>-0.001559033</v>
      </c>
      <c r="E20" s="49">
        <v>-0.001184654</v>
      </c>
      <c r="F20" s="49">
        <v>-0.009744058</v>
      </c>
      <c r="G20" s="49">
        <v>-0.001474228</v>
      </c>
    </row>
    <row r="21" spans="1:7" ht="12.75">
      <c r="A21" t="s">
        <v>29</v>
      </c>
      <c r="B21" s="49">
        <v>-14.75643</v>
      </c>
      <c r="C21" s="49">
        <v>25.68564</v>
      </c>
      <c r="D21" s="49">
        <v>-64.29037</v>
      </c>
      <c r="E21" s="49">
        <v>47.97125</v>
      </c>
      <c r="F21" s="49">
        <v>-0.7800177</v>
      </c>
      <c r="G21" s="49">
        <v>0.006413266</v>
      </c>
    </row>
    <row r="22" spans="1:7" ht="12.75">
      <c r="A22" t="s">
        <v>30</v>
      </c>
      <c r="B22" s="49">
        <v>-2.643848</v>
      </c>
      <c r="C22" s="49">
        <v>-16.52457</v>
      </c>
      <c r="D22" s="49">
        <v>-10.64165</v>
      </c>
      <c r="E22" s="49">
        <v>28.95396</v>
      </c>
      <c r="F22" s="49">
        <v>0.125918</v>
      </c>
      <c r="G22" s="49">
        <v>0</v>
      </c>
    </row>
    <row r="23" spans="1:7" ht="12.75">
      <c r="A23" t="s">
        <v>31</v>
      </c>
      <c r="B23" s="49">
        <v>-1.748018</v>
      </c>
      <c r="C23" s="49">
        <v>-0.589406</v>
      </c>
      <c r="D23" s="49">
        <v>-1.020506</v>
      </c>
      <c r="E23" s="49">
        <v>-0.4876033</v>
      </c>
      <c r="F23" s="49">
        <v>5.898868</v>
      </c>
      <c r="G23" s="49">
        <v>0.02773469</v>
      </c>
    </row>
    <row r="24" spans="1:7" ht="12.75">
      <c r="A24" t="s">
        <v>32</v>
      </c>
      <c r="B24" s="49">
        <v>-1.306324</v>
      </c>
      <c r="C24" s="49">
        <v>-3.823297</v>
      </c>
      <c r="D24" s="49">
        <v>-2.621733</v>
      </c>
      <c r="E24" s="49">
        <v>-4.125256</v>
      </c>
      <c r="F24" s="49">
        <v>-0.8875566</v>
      </c>
      <c r="G24" s="49">
        <v>-2.851156</v>
      </c>
    </row>
    <row r="25" spans="1:7" ht="12.75">
      <c r="A25" t="s">
        <v>33</v>
      </c>
      <c r="B25" s="49">
        <v>-0.7106482</v>
      </c>
      <c r="C25" s="49">
        <v>-0.22274</v>
      </c>
      <c r="D25" s="49">
        <v>-0.6610958</v>
      </c>
      <c r="E25" s="49">
        <v>-0.05894017</v>
      </c>
      <c r="F25" s="49">
        <v>-0.4321937</v>
      </c>
      <c r="G25" s="49">
        <v>-0.3874065</v>
      </c>
    </row>
    <row r="26" spans="1:7" ht="12.75">
      <c r="A26" t="s">
        <v>34</v>
      </c>
      <c r="B26" s="49">
        <v>0.9306022</v>
      </c>
      <c r="C26" s="49">
        <v>0.3713673</v>
      </c>
      <c r="D26" s="49">
        <v>0.339281</v>
      </c>
      <c r="E26" s="49">
        <v>0.2583816</v>
      </c>
      <c r="F26" s="49">
        <v>1.644025</v>
      </c>
      <c r="G26" s="49">
        <v>0.5868979</v>
      </c>
    </row>
    <row r="27" spans="1:7" ht="12.75">
      <c r="A27" t="s">
        <v>35</v>
      </c>
      <c r="B27" s="49">
        <v>-0.03989406</v>
      </c>
      <c r="C27" s="49">
        <v>0.001652047</v>
      </c>
      <c r="D27" s="49">
        <v>0.001401406</v>
      </c>
      <c r="E27" s="49">
        <v>-0.06970402</v>
      </c>
      <c r="F27" s="49">
        <v>-0.1197701</v>
      </c>
      <c r="G27" s="49">
        <v>-0.03775702</v>
      </c>
    </row>
    <row r="28" spans="1:7" ht="12.75">
      <c r="A28" t="s">
        <v>36</v>
      </c>
      <c r="B28" s="49">
        <v>-0.1964621</v>
      </c>
      <c r="C28" s="49">
        <v>-0.118179</v>
      </c>
      <c r="D28" s="49">
        <v>-0.05682621</v>
      </c>
      <c r="E28" s="49">
        <v>-0.2269254</v>
      </c>
      <c r="F28" s="49">
        <v>-0.04505757</v>
      </c>
      <c r="G28" s="49">
        <v>-0.1311672</v>
      </c>
    </row>
    <row r="29" spans="1:7" ht="12.75">
      <c r="A29" t="s">
        <v>37</v>
      </c>
      <c r="B29" s="49">
        <v>-0.04200431</v>
      </c>
      <c r="C29" s="49">
        <v>0.008633034</v>
      </c>
      <c r="D29" s="49">
        <v>-0.07555512</v>
      </c>
      <c r="E29" s="49">
        <v>-0.01003877</v>
      </c>
      <c r="F29" s="49">
        <v>-0.03980793</v>
      </c>
      <c r="G29" s="49">
        <v>-0.02990869</v>
      </c>
    </row>
    <row r="30" spans="1:7" ht="12.75">
      <c r="A30" t="s">
        <v>38</v>
      </c>
      <c r="B30" s="49">
        <v>0.06503655</v>
      </c>
      <c r="C30" s="49">
        <v>0.03027168</v>
      </c>
      <c r="D30" s="49">
        <v>0.05815107</v>
      </c>
      <c r="E30" s="49">
        <v>-0.0418248</v>
      </c>
      <c r="F30" s="49">
        <v>0.1473821</v>
      </c>
      <c r="G30" s="49">
        <v>0.0402782</v>
      </c>
    </row>
    <row r="31" spans="1:7" ht="12.75">
      <c r="A31" t="s">
        <v>39</v>
      </c>
      <c r="B31" s="49">
        <v>0.01791564</v>
      </c>
      <c r="C31" s="49">
        <v>-0.01017263</v>
      </c>
      <c r="D31" s="49">
        <v>-0.005754612</v>
      </c>
      <c r="E31" s="49">
        <v>-0.02195894</v>
      </c>
      <c r="F31" s="49">
        <v>0.02888445</v>
      </c>
      <c r="G31" s="49">
        <v>-0.002673175</v>
      </c>
    </row>
    <row r="32" spans="1:7" ht="12.75">
      <c r="A32" t="s">
        <v>40</v>
      </c>
      <c r="B32" s="49">
        <v>0.003215586</v>
      </c>
      <c r="C32" s="49">
        <v>0.03501803</v>
      </c>
      <c r="D32" s="49">
        <v>0.0235416</v>
      </c>
      <c r="E32" s="49">
        <v>0.0004252881</v>
      </c>
      <c r="F32" s="49">
        <v>-0.003062438</v>
      </c>
      <c r="G32" s="49">
        <v>0.0142575</v>
      </c>
    </row>
    <row r="33" spans="1:7" ht="12.75">
      <c r="A33" t="s">
        <v>41</v>
      </c>
      <c r="B33" s="49">
        <v>0.08446289</v>
      </c>
      <c r="C33" s="49">
        <v>0.07011719</v>
      </c>
      <c r="D33" s="49">
        <v>0.08902072</v>
      </c>
      <c r="E33" s="49">
        <v>0.05944189</v>
      </c>
      <c r="F33" s="49">
        <v>0.04584379</v>
      </c>
      <c r="G33" s="49">
        <v>0.07094291</v>
      </c>
    </row>
    <row r="34" spans="1:7" ht="12.75">
      <c r="A34" t="s">
        <v>42</v>
      </c>
      <c r="B34" s="49">
        <v>0.006480791</v>
      </c>
      <c r="C34" s="49">
        <v>0.005222698</v>
      </c>
      <c r="D34" s="49">
        <v>0.01106096</v>
      </c>
      <c r="E34" s="49">
        <v>-0.001036402</v>
      </c>
      <c r="F34" s="49">
        <v>-0.02158059</v>
      </c>
      <c r="G34" s="49">
        <v>0.001741944</v>
      </c>
    </row>
    <row r="35" spans="1:7" ht="12.75">
      <c r="A35" t="s">
        <v>43</v>
      </c>
      <c r="B35" s="49">
        <v>-0.001000084</v>
      </c>
      <c r="C35" s="49">
        <v>0.0003426968</v>
      </c>
      <c r="D35" s="49">
        <v>-0.003086997</v>
      </c>
      <c r="E35" s="49">
        <v>0.001389069</v>
      </c>
      <c r="F35" s="49">
        <v>0.006341315</v>
      </c>
      <c r="G35" s="49">
        <v>0.0003734466</v>
      </c>
    </row>
    <row r="36" spans="1:6" ht="12.75">
      <c r="A36" t="s">
        <v>44</v>
      </c>
      <c r="B36" s="49">
        <v>21.83533</v>
      </c>
      <c r="C36" s="49">
        <v>21.82617</v>
      </c>
      <c r="D36" s="49">
        <v>21.82617</v>
      </c>
      <c r="E36" s="49">
        <v>21.82007</v>
      </c>
      <c r="F36" s="49">
        <v>21.82007</v>
      </c>
    </row>
    <row r="37" spans="1:6" ht="12.75">
      <c r="A37" t="s">
        <v>45</v>
      </c>
      <c r="B37" s="49">
        <v>0.3875733</v>
      </c>
      <c r="C37" s="49">
        <v>0.3392538</v>
      </c>
      <c r="D37" s="49">
        <v>0.3082275</v>
      </c>
      <c r="E37" s="49">
        <v>0.2975464</v>
      </c>
      <c r="F37" s="49">
        <v>0.2838135</v>
      </c>
    </row>
    <row r="38" spans="1:7" ht="12.75">
      <c r="A38" t="s">
        <v>55</v>
      </c>
      <c r="B38" s="49">
        <v>6.201201E-05</v>
      </c>
      <c r="C38" s="49">
        <v>-4.560446E-05</v>
      </c>
      <c r="D38" s="49">
        <v>0.0001005676</v>
      </c>
      <c r="E38" s="49">
        <v>-0.0002672798</v>
      </c>
      <c r="F38" s="49">
        <v>0.0003154219</v>
      </c>
      <c r="G38" s="49">
        <v>0.0002145727</v>
      </c>
    </row>
    <row r="39" spans="1:7" ht="12.75">
      <c r="A39" t="s">
        <v>56</v>
      </c>
      <c r="B39" s="49">
        <v>2.510233E-05</v>
      </c>
      <c r="C39" s="49">
        <v>-4.374095E-05</v>
      </c>
      <c r="D39" s="49">
        <v>0.0001094007</v>
      </c>
      <c r="E39" s="49">
        <v>-8.077725E-05</v>
      </c>
      <c r="F39" s="49">
        <v>0</v>
      </c>
      <c r="G39" s="49">
        <v>0.0007555959</v>
      </c>
    </row>
    <row r="40" spans="2:7" ht="12.75">
      <c r="B40" t="s">
        <v>46</v>
      </c>
      <c r="C40">
        <v>-0.003761</v>
      </c>
      <c r="D40" t="s">
        <v>47</v>
      </c>
      <c r="E40">
        <v>3.116049</v>
      </c>
      <c r="F40" t="s">
        <v>48</v>
      </c>
      <c r="G40">
        <v>55.114649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6.201201532655189E-05</v>
      </c>
      <c r="C50">
        <f>-0.017/(C7*C7+C22*C22)*(C21*C22+C6*C7)</f>
        <v>-4.5604458965269936E-05</v>
      </c>
      <c r="D50">
        <f>-0.017/(D7*D7+D22*D22)*(D21*D22+D6*D7)</f>
        <v>0.00010056760965779255</v>
      </c>
      <c r="E50">
        <f>-0.017/(E7*E7+E22*E22)*(E21*E22+E6*E7)</f>
        <v>-0.0002672797421100483</v>
      </c>
      <c r="F50">
        <f>-0.017/(F7*F7+F22*F22)*(F21*F22+F6*F7)</f>
        <v>0.0003154219266470945</v>
      </c>
      <c r="G50">
        <f>(B50*B$4+C50*C$4+D50*D$4+E50*E$4+F50*F$4)/SUM(B$4:F$4)</f>
        <v>-6.348648703024941E-08</v>
      </c>
    </row>
    <row r="51" spans="1:7" ht="12.75">
      <c r="A51" t="s">
        <v>59</v>
      </c>
      <c r="B51">
        <f>-0.017/(B7*B7+B22*B22)*(B21*B7-B6*B22)</f>
        <v>2.5102326034269702E-05</v>
      </c>
      <c r="C51">
        <f>-0.017/(C7*C7+C22*C22)*(C21*C7-C6*C22)</f>
        <v>-4.374094740744837E-05</v>
      </c>
      <c r="D51">
        <f>-0.017/(D7*D7+D22*D22)*(D21*D7-D6*D22)</f>
        <v>0.00010940064953033149</v>
      </c>
      <c r="E51">
        <f>-0.017/(E7*E7+E22*E22)*(E21*E7-E6*E22)</f>
        <v>-8.077724430381354E-05</v>
      </c>
      <c r="F51">
        <f>-0.017/(F7*F7+F22*F22)*(F21*F7-F6*F22)</f>
        <v>1.3220583601840454E-06</v>
      </c>
      <c r="G51">
        <f>(B51*B$4+C51*C$4+D51*D$4+E51*E$4+F51*F$4)/SUM(B$4:F$4)</f>
        <v>1.804458130272185E-07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10000.006600429071</v>
      </c>
      <c r="C62">
        <f>C7+(2/0.017)*(C8*C50-C23*C51)</f>
        <v>9999.985595115884</v>
      </c>
      <c r="D62">
        <f>D7+(2/0.017)*(D8*D50-D23*D51)</f>
        <v>10000.023038053301</v>
      </c>
      <c r="E62">
        <f>E7+(2/0.017)*(E8*E50-E23*E51)</f>
        <v>9999.980476840607</v>
      </c>
      <c r="F62">
        <f>F7+(2/0.017)*(F8*F50-F23*F51)</f>
        <v>9999.898851443026</v>
      </c>
    </row>
    <row r="63" spans="1:6" ht="12.75">
      <c r="A63" t="s">
        <v>67</v>
      </c>
      <c r="B63">
        <f>B8+(3/0.017)*(B9*B50-B24*B51)</f>
        <v>0.20433234880272802</v>
      </c>
      <c r="C63">
        <f>C8+(3/0.017)*(C9*C50-C24*C51)</f>
        <v>2.0883178904730584</v>
      </c>
      <c r="D63">
        <f>D8+(3/0.017)*(D9*D50-D24*D51)</f>
        <v>0.8914367287758697</v>
      </c>
      <c r="E63">
        <f>E8+(3/0.017)*(E9*E50-E24*E51)</f>
        <v>0.3896607249415899</v>
      </c>
      <c r="F63">
        <f>F8+(3/0.017)*(F9*F50-F24*F51)</f>
        <v>-2.7307300988356418</v>
      </c>
    </row>
    <row r="64" spans="1:6" ht="12.75">
      <c r="A64" t="s">
        <v>68</v>
      </c>
      <c r="B64">
        <f>B9+(4/0.017)*(B10*B50-B25*B51)</f>
        <v>0.13382537877257672</v>
      </c>
      <c r="C64">
        <f>C9+(4/0.017)*(C10*C50-C25*C51)</f>
        <v>0.21946097942083273</v>
      </c>
      <c r="D64">
        <f>D9+(4/0.017)*(D10*D50-D25*D51)</f>
        <v>0.21796240800314493</v>
      </c>
      <c r="E64">
        <f>E9+(4/0.017)*(E10*E50-E25*E51)</f>
        <v>0.5461158087006329</v>
      </c>
      <c r="F64">
        <f>F9+(4/0.017)*(F10*F50-F25*F51)</f>
        <v>-0.5911239789880068</v>
      </c>
    </row>
    <row r="65" spans="1:6" ht="12.75">
      <c r="A65" t="s">
        <v>69</v>
      </c>
      <c r="B65">
        <f>B10+(5/0.017)*(B11*B50-B26*B51)</f>
        <v>0.05101408341194196</v>
      </c>
      <c r="C65">
        <f>C10+(5/0.017)*(C11*C50-C26*C51)</f>
        <v>-0.9235849111169214</v>
      </c>
      <c r="D65">
        <f>D10+(5/0.017)*(D11*D50-D26*D51)</f>
        <v>-0.42923898342871386</v>
      </c>
      <c r="E65">
        <f>E10+(5/0.017)*(E11*E50-E26*E51)</f>
        <v>-0.48521429003848315</v>
      </c>
      <c r="F65">
        <f>F10+(5/0.017)*(F11*F50-F26*F51)</f>
        <v>0.5658628176661992</v>
      </c>
    </row>
    <row r="66" spans="1:6" ht="12.75">
      <c r="A66" t="s">
        <v>70</v>
      </c>
      <c r="B66">
        <f>B11+(6/0.017)*(B12*B50-B27*B51)</f>
        <v>2.693236320339861</v>
      </c>
      <c r="C66">
        <f>C11+(6/0.017)*(C12*C50-C27*C51)</f>
        <v>2.2924481237609466</v>
      </c>
      <c r="D66">
        <f>D11+(6/0.017)*(D12*D50-D27*D51)</f>
        <v>2.927137817389166</v>
      </c>
      <c r="E66">
        <f>E11+(6/0.017)*(E12*E50-E27*E51)</f>
        <v>2.9706802689093106</v>
      </c>
      <c r="F66">
        <f>F11+(6/0.017)*(F12*F50-F27*F51)</f>
        <v>13.88753371230691</v>
      </c>
    </row>
    <row r="67" spans="1:6" ht="12.75">
      <c r="A67" t="s">
        <v>71</v>
      </c>
      <c r="B67">
        <f>B12+(7/0.017)*(B13*B50-B28*B51)</f>
        <v>-0.13041833576602438</v>
      </c>
      <c r="C67">
        <f>C12+(7/0.017)*(C13*C50-C28*C51)</f>
        <v>-0.34997919877600464</v>
      </c>
      <c r="D67">
        <f>D12+(7/0.017)*(D13*D50-D28*D51)</f>
        <v>-0.24306133329274407</v>
      </c>
      <c r="E67">
        <f>E12+(7/0.017)*(E13*E50-E28*E51)</f>
        <v>-0.1329381200961086</v>
      </c>
      <c r="F67">
        <f>F12+(7/0.017)*(F13*F50-F28*F51)</f>
        <v>-0.5230110372900151</v>
      </c>
    </row>
    <row r="68" spans="1:6" ht="12.75">
      <c r="A68" t="s">
        <v>72</v>
      </c>
      <c r="B68">
        <f>B13+(8/0.017)*(B14*B50-B29*B51)</f>
        <v>0.022956193029296516</v>
      </c>
      <c r="C68">
        <f>C13+(8/0.017)*(C14*C50-C29*C51)</f>
        <v>0.05102568977409795</v>
      </c>
      <c r="D68">
        <f>D13+(8/0.017)*(D14*D50-D29*D51)</f>
        <v>0.03641595295429702</v>
      </c>
      <c r="E68">
        <f>E13+(8/0.017)*(E14*E50-E29*E51)</f>
        <v>0.019254829639367265</v>
      </c>
      <c r="F68">
        <f>F13+(8/0.017)*(F14*F50-F29*F51)</f>
        <v>-0.0793153600385182</v>
      </c>
    </row>
    <row r="69" spans="1:6" ht="12.75">
      <c r="A69" t="s">
        <v>73</v>
      </c>
      <c r="B69">
        <f>B14+(9/0.017)*(B15*B50-B30*B51)</f>
        <v>0.06760590243395788</v>
      </c>
      <c r="C69">
        <f>C14+(9/0.017)*(C15*C50-C30*C51)</f>
        <v>-0.010878604214996514</v>
      </c>
      <c r="D69">
        <f>D14+(9/0.017)*(D15*D50-D30*D51)</f>
        <v>-0.006430078472051888</v>
      </c>
      <c r="E69">
        <f>E14+(9/0.017)*(E15*E50-E30*E51)</f>
        <v>-0.049928321038238424</v>
      </c>
      <c r="F69">
        <f>F14+(9/0.017)*(F15*F50-F30*F51)</f>
        <v>0.03585857464545946</v>
      </c>
    </row>
    <row r="70" spans="1:6" ht="12.75">
      <c r="A70" t="s">
        <v>74</v>
      </c>
      <c r="B70">
        <f>B15+(10/0.017)*(B16*B50-B31*B51)</f>
        <v>-0.31219913870650184</v>
      </c>
      <c r="C70">
        <f>C15+(10/0.017)*(C16*C50-C31*C51)</f>
        <v>-0.10086595002144876</v>
      </c>
      <c r="D70">
        <f>D15+(10/0.017)*(D16*D50-D31*D51)</f>
        <v>-0.03856205772501871</v>
      </c>
      <c r="E70">
        <f>E15+(10/0.017)*(E16*E50-E31*E51)</f>
        <v>-0.09638650724654906</v>
      </c>
      <c r="F70">
        <f>F15+(10/0.017)*(F16*F50-F31*F51)</f>
        <v>-0.33857225587521994</v>
      </c>
    </row>
    <row r="71" spans="1:6" ht="12.75">
      <c r="A71" t="s">
        <v>75</v>
      </c>
      <c r="B71">
        <f>B16+(11/0.017)*(B17*B50-B32*B51)</f>
        <v>-0.036728354497775104</v>
      </c>
      <c r="C71">
        <f>C16+(11/0.017)*(C17*C50-C32*C51)</f>
        <v>-0.05295487757093111</v>
      </c>
      <c r="D71">
        <f>D16+(11/0.017)*(D17*D50-D32*D51)</f>
        <v>-0.026132148995522696</v>
      </c>
      <c r="E71">
        <f>E16+(11/0.017)*(E17*E50-E32*E51)</f>
        <v>-0.0069671952346785256</v>
      </c>
      <c r="F71">
        <f>F16+(11/0.017)*(F17*F50-F32*F51)</f>
        <v>-0.019504287516869424</v>
      </c>
    </row>
    <row r="72" spans="1:6" ht="12.75">
      <c r="A72" t="s">
        <v>76</v>
      </c>
      <c r="B72">
        <f>B17+(12/0.017)*(B18*B50-B33*B51)</f>
        <v>-0.021109707310207462</v>
      </c>
      <c r="C72">
        <f>C17+(12/0.017)*(C18*C50-C33*C51)</f>
        <v>-0.02685571499316642</v>
      </c>
      <c r="D72">
        <f>D17+(12/0.017)*(D18*D50-D33*D51)</f>
        <v>-0.020779618602895737</v>
      </c>
      <c r="E72">
        <f>E17+(12/0.017)*(E18*E50-E33*E51)</f>
        <v>-0.01672568866141462</v>
      </c>
      <c r="F72">
        <f>F17+(12/0.017)*(F18*F50-F33*F51)</f>
        <v>-0.03337270063150859</v>
      </c>
    </row>
    <row r="73" spans="1:6" ht="12.75">
      <c r="A73" t="s">
        <v>77</v>
      </c>
      <c r="B73">
        <f>B18+(13/0.017)*(B19*B50-B34*B51)</f>
        <v>0.03174834147839731</v>
      </c>
      <c r="C73">
        <f>C18+(13/0.017)*(C19*C50-C34*C51)</f>
        <v>0.03957071185543952</v>
      </c>
      <c r="D73">
        <f>D18+(13/0.017)*(D19*D50-D34*D51)</f>
        <v>0.03402509681319181</v>
      </c>
      <c r="E73">
        <f>E18+(13/0.017)*(E19*E50-E34*E51)</f>
        <v>0.02262317502814184</v>
      </c>
      <c r="F73">
        <f>F18+(13/0.017)*(F19*F50-F34*F51)</f>
        <v>0.007506297523944182</v>
      </c>
    </row>
    <row r="74" spans="1:6" ht="12.75">
      <c r="A74" t="s">
        <v>78</v>
      </c>
      <c r="B74">
        <f>B19+(14/0.017)*(B20*B50-B35*B51)</f>
        <v>-0.20239861973692946</v>
      </c>
      <c r="C74">
        <f>C19+(14/0.017)*(C20*C50-C35*C51)</f>
        <v>-0.1790621068375714</v>
      </c>
      <c r="D74">
        <f>D19+(14/0.017)*(D20*D50-D35*D51)</f>
        <v>-0.18971379779023836</v>
      </c>
      <c r="E74">
        <f>E19+(14/0.017)*(E20*E50-E35*E51)</f>
        <v>-0.18137653832105383</v>
      </c>
      <c r="F74">
        <f>F19+(14/0.017)*(F20*F50-F35*F51)</f>
        <v>-0.14125151317101403</v>
      </c>
    </row>
    <row r="75" spans="1:6" ht="12.75">
      <c r="A75" t="s">
        <v>79</v>
      </c>
      <c r="B75" s="49">
        <f>B20</f>
        <v>-0.002375113</v>
      </c>
      <c r="C75" s="49">
        <f>C20</f>
        <v>0.003438847</v>
      </c>
      <c r="D75" s="49">
        <f>D20</f>
        <v>-0.001559033</v>
      </c>
      <c r="E75" s="49">
        <f>E20</f>
        <v>-0.001184654</v>
      </c>
      <c r="F75" s="49">
        <f>F20</f>
        <v>-0.009744058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-2.6560185573693738</v>
      </c>
      <c r="C82">
        <f>C22+(2/0.017)*(C8*C51+C23*C50)</f>
        <v>-16.532314825259323</v>
      </c>
      <c r="D82">
        <f>D22+(2/0.017)*(D8*D51+D23*D50)</f>
        <v>-10.642950797564293</v>
      </c>
      <c r="E82">
        <f>E22+(2/0.017)*(E8*E51+E23*E50)</f>
        <v>28.96479266581217</v>
      </c>
      <c r="F82">
        <f>F22+(2/0.017)*(F8*F51+F23*F50)</f>
        <v>0.3443958106240335</v>
      </c>
    </row>
    <row r="83" spans="1:6" ht="12.75">
      <c r="A83" t="s">
        <v>82</v>
      </c>
      <c r="B83">
        <f>B23+(3/0.017)*(B9*B51+B24*B50)</f>
        <v>-1.7617398257540255</v>
      </c>
      <c r="C83">
        <f>C23+(3/0.017)*(C9*C51+C24*C50)</f>
        <v>-0.5602740541661682</v>
      </c>
      <c r="D83">
        <f>D23+(3/0.017)*(D9*D51+D24*D50)</f>
        <v>-1.0629242663259155</v>
      </c>
      <c r="E83">
        <f>E23+(3/0.017)*(E9*E51+E24*E50)</f>
        <v>-0.3005962233763301</v>
      </c>
      <c r="F83">
        <f>F23+(3/0.017)*(F9*F51+F24*F50)</f>
        <v>5.8493388567028255</v>
      </c>
    </row>
    <row r="84" spans="1:6" ht="12.75">
      <c r="A84" t="s">
        <v>83</v>
      </c>
      <c r="B84">
        <f>B24+(4/0.017)*(B10*B51+B25*B50)</f>
        <v>-1.3166416279776618</v>
      </c>
      <c r="C84">
        <f>C24+(4/0.017)*(C10*C51+C25*C50)</f>
        <v>-3.811667893052431</v>
      </c>
      <c r="D84">
        <f>D24+(4/0.017)*(D10*D51+D25*D50)</f>
        <v>-2.6503800783859015</v>
      </c>
      <c r="E84">
        <f>E24+(4/0.017)*(E10*E51+E25*E50)</f>
        <v>-4.116634486005379</v>
      </c>
      <c r="F84">
        <f>F24+(4/0.017)*(F10*F51+F25*F50)</f>
        <v>-0.9198588778529203</v>
      </c>
    </row>
    <row r="85" spans="1:6" ht="12.75">
      <c r="A85" t="s">
        <v>84</v>
      </c>
      <c r="B85">
        <f>B25+(5/0.017)*(B11*B51+B26*B50)</f>
        <v>-0.6737719668540514</v>
      </c>
      <c r="C85">
        <f>C25+(5/0.017)*(C11*C51+C26*C50)</f>
        <v>-0.257141326241822</v>
      </c>
      <c r="D85">
        <f>D25+(5/0.017)*(D11*D51+D26*D50)</f>
        <v>-0.5565909790099769</v>
      </c>
      <c r="E85">
        <f>E25+(5/0.017)*(E11*E51+E26*E50)</f>
        <v>-0.14959855772420294</v>
      </c>
      <c r="F85">
        <f>F25+(5/0.017)*(F11*F51+F26*F50)</f>
        <v>-0.2742534674495866</v>
      </c>
    </row>
    <row r="86" spans="1:6" ht="12.75">
      <c r="A86" t="s">
        <v>85</v>
      </c>
      <c r="B86">
        <f>B26+(6/0.017)*(B12*B51+B27*B50)</f>
        <v>0.9285510420369131</v>
      </c>
      <c r="C86">
        <f>C26+(6/0.017)*(C12*C51+C27*C50)</f>
        <v>0.37669616807909817</v>
      </c>
      <c r="D86">
        <f>D26+(6/0.017)*(D12*D51+D27*D50)</f>
        <v>0.3297947302671568</v>
      </c>
      <c r="E86">
        <f>E26+(6/0.017)*(E12*E51+E27*E50)</f>
        <v>0.26849469649169766</v>
      </c>
      <c r="F86">
        <f>F26+(6/0.017)*(F12*F51+F27*F50)</f>
        <v>1.6304531316581778</v>
      </c>
    </row>
    <row r="87" spans="1:6" ht="12.75">
      <c r="A87" t="s">
        <v>86</v>
      </c>
      <c r="B87">
        <f>B27+(7/0.017)*(B13*B51+B28*B50)</f>
        <v>-0.04470217055670801</v>
      </c>
      <c r="C87">
        <f>C27+(7/0.017)*(C13*C51+C28*C50)</f>
        <v>0.00296085496168738</v>
      </c>
      <c r="D87">
        <f>D27+(7/0.017)*(D13*D51+D28*D50)</f>
        <v>0.0005157045942679573</v>
      </c>
      <c r="E87">
        <f>E27+(7/0.017)*(E13*E51+E28*E50)</f>
        <v>-0.04512371296959316</v>
      </c>
      <c r="F87">
        <f>F27+(7/0.017)*(F13*F51+F28*F50)</f>
        <v>-0.12567279772149825</v>
      </c>
    </row>
    <row r="88" spans="1:6" ht="12.75">
      <c r="A88" t="s">
        <v>87</v>
      </c>
      <c r="B88">
        <f>B28+(8/0.017)*(B14*B51+B29*B50)</f>
        <v>-0.19675857993968374</v>
      </c>
      <c r="C88">
        <f>C28+(8/0.017)*(C14*C51+C29*C50)</f>
        <v>-0.11807519110804218</v>
      </c>
      <c r="D88">
        <f>D28+(8/0.017)*(D14*D51+D29*D50)</f>
        <v>-0.060456639660185454</v>
      </c>
      <c r="E88">
        <f>E28+(8/0.017)*(E14*E51+E29*E50)</f>
        <v>-0.22331072213774358</v>
      </c>
      <c r="F88">
        <f>F28+(8/0.017)*(F14*F51+F29*F50)</f>
        <v>-0.050909077623212014</v>
      </c>
    </row>
    <row r="89" spans="1:6" ht="12.75">
      <c r="A89" t="s">
        <v>88</v>
      </c>
      <c r="B89">
        <f>B29+(9/0.017)*(B15*B51+B30*B50)</f>
        <v>-0.043997248985645714</v>
      </c>
      <c r="C89">
        <f>C29+(9/0.017)*(C15*C51+C30*C50)</f>
        <v>0.010265881768318798</v>
      </c>
      <c r="D89">
        <f>D29+(9/0.017)*(D15*D51+D30*D50)</f>
        <v>-0.07463400351404355</v>
      </c>
      <c r="E89">
        <f>E29+(9/0.017)*(E15*E51+E30*E50)</f>
        <v>3.0331060847791844E-05</v>
      </c>
      <c r="F89">
        <f>F29+(9/0.017)*(F15*F51+F30*F50)</f>
        <v>-0.015432423534730524</v>
      </c>
    </row>
    <row r="90" spans="1:6" ht="12.75">
      <c r="A90" t="s">
        <v>89</v>
      </c>
      <c r="B90">
        <f>B30+(10/0.017)*(B16*B51+B31*B50)</f>
        <v>0.06516120426547088</v>
      </c>
      <c r="C90">
        <f>C30+(10/0.017)*(C16*C51+C31*C50)</f>
        <v>0.0319538250553674</v>
      </c>
      <c r="D90">
        <f>D30+(10/0.017)*(D16*D51+D31*D50)</f>
        <v>0.056309155425801304</v>
      </c>
      <c r="E90">
        <f>E30+(10/0.017)*(E16*E51+E31*E50)</f>
        <v>-0.037852518808082894</v>
      </c>
      <c r="F90">
        <f>F30+(10/0.017)*(F16*F51+F31*F50)</f>
        <v>0.15273295450976032</v>
      </c>
    </row>
    <row r="91" spans="1:6" ht="12.75">
      <c r="A91" t="s">
        <v>90</v>
      </c>
      <c r="B91">
        <f>B31+(11/0.017)*(B17*B51+B32*B50)</f>
        <v>0.017696615640234302</v>
      </c>
      <c r="C91">
        <f>C31+(11/0.017)*(C17*C51+C32*C50)</f>
        <v>-0.010414806760156</v>
      </c>
      <c r="D91">
        <f>D31+(11/0.017)*(D17*D51+D32*D50)</f>
        <v>-0.0054560159330379904</v>
      </c>
      <c r="E91">
        <f>E31+(11/0.017)*(E17*E51+E32*E50)</f>
        <v>-0.02083856740155841</v>
      </c>
      <c r="F91">
        <f>F31+(11/0.017)*(F17*F51+F32*F50)</f>
        <v>0.0282231066898957</v>
      </c>
    </row>
    <row r="92" spans="1:6" ht="12.75">
      <c r="A92" t="s">
        <v>91</v>
      </c>
      <c r="B92">
        <f>B32+(12/0.017)*(B18*B51+B33*B50)</f>
        <v>0.007647542344470036</v>
      </c>
      <c r="C92">
        <f>C32+(12/0.017)*(C18*C51+C33*C50)</f>
        <v>0.03173715332630794</v>
      </c>
      <c r="D92">
        <f>D32+(12/0.017)*(D18*D51+D33*D50)</f>
        <v>0.03368766913256452</v>
      </c>
      <c r="E92">
        <f>E32+(12/0.017)*(E18*E51+E33*E50)</f>
        <v>-0.009965192779029812</v>
      </c>
      <c r="F92">
        <f>F32+(12/0.017)*(F18*F51+F33*F50)</f>
        <v>0.007182925833066989</v>
      </c>
    </row>
    <row r="93" spans="1:6" ht="12.75">
      <c r="A93" t="s">
        <v>92</v>
      </c>
      <c r="B93">
        <f>B33+(13/0.017)*(B19*B51+B34*B50)</f>
        <v>0.08088692383903608</v>
      </c>
      <c r="C93">
        <f>C33+(13/0.017)*(C19*C51+C34*C50)</f>
        <v>0.07592058778313258</v>
      </c>
      <c r="D93">
        <f>D33+(13/0.017)*(D19*D51+D34*D50)</f>
        <v>0.07398756639170291</v>
      </c>
      <c r="E93">
        <f>E33+(13/0.017)*(E19*E51+E34*E50)</f>
        <v>0.07087931571969024</v>
      </c>
      <c r="F93">
        <f>F33+(13/0.017)*(F19*F51+F34*F50)</f>
        <v>0.04049820635069157</v>
      </c>
    </row>
    <row r="94" spans="1:6" ht="12.75">
      <c r="A94" t="s">
        <v>93</v>
      </c>
      <c r="B94">
        <f>B34+(14/0.017)*(B20*B51+B35*B50)</f>
        <v>0.006380618459222293</v>
      </c>
      <c r="C94">
        <f>C34+(14/0.017)*(C20*C51+C35*C50)</f>
        <v>0.005085953471122736</v>
      </c>
      <c r="D94">
        <f>D34+(14/0.017)*(D20*D51+D35*D50)</f>
        <v>0.010664833185288236</v>
      </c>
      <c r="E94">
        <f>E34+(14/0.017)*(E20*E51+E35*E50)</f>
        <v>-0.001263347697604354</v>
      </c>
      <c r="F94">
        <f>F34+(14/0.017)*(F20*F51+F35*F50)</f>
        <v>-0.019943983756465212</v>
      </c>
    </row>
    <row r="95" spans="1:6" ht="12.75">
      <c r="A95" t="s">
        <v>94</v>
      </c>
      <c r="B95" s="49">
        <f>B35</f>
        <v>-0.001000084</v>
      </c>
      <c r="C95" s="49">
        <f>C35</f>
        <v>0.0003426968</v>
      </c>
      <c r="D95" s="49">
        <f>D35</f>
        <v>-0.003086997</v>
      </c>
      <c r="E95" s="49">
        <f>E35</f>
        <v>0.001389069</v>
      </c>
      <c r="F95" s="49">
        <f>F35</f>
        <v>0.006341315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0.20433221393469952</v>
      </c>
      <c r="C103">
        <f>C63*10000/C62</f>
        <v>2.0883208986751125</v>
      </c>
      <c r="D103">
        <f>D63*10000/D62</f>
        <v>0.8914346750839137</v>
      </c>
      <c r="E103">
        <f>E63*10000/E62</f>
        <v>0.38966148568391934</v>
      </c>
      <c r="F103">
        <f>F63*10000/F62</f>
        <v>-2.7307577200559248</v>
      </c>
      <c r="G103">
        <f>AVERAGE(C103:E103)</f>
        <v>1.123139019814315</v>
      </c>
      <c r="H103">
        <f>STDEV(C103:E103)</f>
        <v>0.8727119386493493</v>
      </c>
      <c r="I103">
        <f>(B103*B4+C103*C4+D103*D4+E103*E4+F103*F4)/SUM(B4:F4)</f>
        <v>0.4767807503340383</v>
      </c>
      <c r="K103">
        <f>(LN(H103)+LN(H123))/2-LN(K114*K115^3)</f>
        <v>-4.420565081707058</v>
      </c>
    </row>
    <row r="104" spans="1:11" ht="12.75">
      <c r="A104" t="s">
        <v>68</v>
      </c>
      <c r="B104">
        <f>B64*10000/B62</f>
        <v>0.13382529044214297</v>
      </c>
      <c r="C104">
        <f>C64*10000/C62</f>
        <v>0.21946129555228577</v>
      </c>
      <c r="D104">
        <f>D64*10000/D62</f>
        <v>0.21796190586134445</v>
      </c>
      <c r="E104">
        <f>E64*10000/E62</f>
        <v>0.5461168748933125</v>
      </c>
      <c r="F104">
        <f>F64*10000/F62</f>
        <v>-0.5911299581822322</v>
      </c>
      <c r="G104">
        <f>AVERAGE(C104:E104)</f>
        <v>0.32784669210231426</v>
      </c>
      <c r="H104">
        <f>STDEV(C104:E104)</f>
        <v>0.18902900984788865</v>
      </c>
      <c r="I104">
        <f>(B104*B4+C104*C4+D104*D4+E104*E4+F104*F4)/SUM(B4:F4)</f>
        <v>0.1772787812037717</v>
      </c>
      <c r="K104">
        <f>(LN(H104)+LN(H124))/2-LN(K114*K115^4)</f>
        <v>-4.2484578640327335</v>
      </c>
    </row>
    <row r="105" spans="1:11" ht="12.75">
      <c r="A105" t="s">
        <v>69</v>
      </c>
      <c r="B105">
        <f>B65*10000/B62</f>
        <v>0.051014049740480266</v>
      </c>
      <c r="C105">
        <f>C65*10000/C62</f>
        <v>-0.9235862415321995</v>
      </c>
      <c r="D105">
        <f>D65*10000/D62</f>
        <v>-0.42923799454793415</v>
      </c>
      <c r="E105">
        <f>E65*10000/E62</f>
        <v>-0.485215237331925</v>
      </c>
      <c r="F105">
        <f>F65*10000/F62</f>
        <v>0.5658685413448385</v>
      </c>
      <c r="G105">
        <f>AVERAGE(C105:E105)</f>
        <v>-0.6126798244706863</v>
      </c>
      <c r="H105">
        <f>STDEV(C105:E105)</f>
        <v>0.2707036443325896</v>
      </c>
      <c r="I105">
        <f>(B105*B4+C105*C4+D105*D4+E105*E4+F105*F4)/SUM(B4:F4)</f>
        <v>-0.3595851102340155</v>
      </c>
      <c r="K105">
        <f>(LN(H105)+LN(H125))/2-LN(K114*K115^5)</f>
        <v>-4.127472660386978</v>
      </c>
    </row>
    <row r="106" spans="1:11" ht="12.75">
      <c r="A106" t="s">
        <v>70</v>
      </c>
      <c r="B106">
        <f>B66*10000/B62</f>
        <v>2.693234542689504</v>
      </c>
      <c r="C106">
        <f>C66*10000/C62</f>
        <v>2.29245142601066</v>
      </c>
      <c r="D106">
        <f>D66*10000/D62</f>
        <v>2.927131073848996</v>
      </c>
      <c r="E106">
        <f>E66*10000/E62</f>
        <v>2.970686068627073</v>
      </c>
      <c r="F106">
        <f>F66*10000/F62</f>
        <v>13.887674184127254</v>
      </c>
      <c r="G106">
        <f>AVERAGE(C106:E106)</f>
        <v>2.73008952282891</v>
      </c>
      <c r="H106">
        <f>STDEV(C106:E106)</f>
        <v>0.37963085653375706</v>
      </c>
      <c r="I106">
        <f>(B106*B4+C106*C4+D106*D4+E106*E4+F106*F4)/SUM(B4:F4)</f>
        <v>4.2112291922203005</v>
      </c>
      <c r="K106">
        <f>(LN(H106)+LN(H126))/2-LN(K114*K115^6)</f>
        <v>-4.045872741511927</v>
      </c>
    </row>
    <row r="107" spans="1:11" ht="12.75">
      <c r="A107" t="s">
        <v>71</v>
      </c>
      <c r="B107">
        <f>B67*10000/B62</f>
        <v>-0.1304182496843837</v>
      </c>
      <c r="C107">
        <f>C67*10000/C62</f>
        <v>-0.349979702917711</v>
      </c>
      <c r="D107">
        <f>D67*10000/D62</f>
        <v>-0.24306077332803894</v>
      </c>
      <c r="E107">
        <f>E67*10000/E62</f>
        <v>-0.1329383796338261</v>
      </c>
      <c r="F107">
        <f>F67*10000/F62</f>
        <v>-0.5230163275246954</v>
      </c>
      <c r="G107">
        <f>AVERAGE(C107:E107)</f>
        <v>-0.2419929519598587</v>
      </c>
      <c r="H107">
        <f>STDEV(C107:E107)</f>
        <v>0.10852460175029766</v>
      </c>
      <c r="I107">
        <f>(B107*B4+C107*C4+D107*D4+E107*E4+F107*F4)/SUM(B4:F4)</f>
        <v>-0.2632973106065728</v>
      </c>
      <c r="K107">
        <f>(LN(H107)+LN(H127))/2-LN(K114*K115^7)</f>
        <v>-4.4281045769981455</v>
      </c>
    </row>
    <row r="108" spans="1:9" ht="12.75">
      <c r="A108" t="s">
        <v>72</v>
      </c>
      <c r="B108">
        <f>B68*10000/B62</f>
        <v>0.022956177877234134</v>
      </c>
      <c r="C108">
        <f>C68*10000/C62</f>
        <v>0.051025763276118644</v>
      </c>
      <c r="D108">
        <f>D68*10000/D62</f>
        <v>0.036415869059223775</v>
      </c>
      <c r="E108">
        <f>E68*10000/E62</f>
        <v>0.019254867230951468</v>
      </c>
      <c r="F108">
        <f>F68*10000/F62</f>
        <v>-0.07931616231005444</v>
      </c>
      <c r="G108">
        <f>AVERAGE(C108:E108)</f>
        <v>0.03556549985543129</v>
      </c>
      <c r="H108">
        <f>STDEV(C108:E108)</f>
        <v>0.01590250938422216</v>
      </c>
      <c r="I108">
        <f>(B108*B4+C108*C4+D108*D4+E108*E4+F108*F4)/SUM(B4:F4)</f>
        <v>0.01843678450785775</v>
      </c>
    </row>
    <row r="109" spans="1:9" ht="12.75">
      <c r="A109" t="s">
        <v>73</v>
      </c>
      <c r="B109">
        <f>B69*10000/B62</f>
        <v>0.06760585781119095</v>
      </c>
      <c r="C109">
        <f>C69*10000/C62</f>
        <v>-0.010878619885522392</v>
      </c>
      <c r="D109">
        <f>D69*10000/D62</f>
        <v>-0.006430063658436958</v>
      </c>
      <c r="E109">
        <f>E69*10000/E62</f>
        <v>-0.04992841851428572</v>
      </c>
      <c r="F109">
        <f>F69*10000/F62</f>
        <v>0.03585893735343625</v>
      </c>
      <c r="G109">
        <f>AVERAGE(C109:E109)</f>
        <v>-0.022412367352748357</v>
      </c>
      <c r="H109">
        <f>STDEV(C109:E109)</f>
        <v>0.023933182336865307</v>
      </c>
      <c r="I109">
        <f>(B109*B4+C109*C4+D109*D4+E109*E4+F109*F4)/SUM(B4:F4)</f>
        <v>-0.0016087156093515897</v>
      </c>
    </row>
    <row r="110" spans="1:11" ht="12.75">
      <c r="A110" t="s">
        <v>74</v>
      </c>
      <c r="B110">
        <f>B70*10000/B62</f>
        <v>-0.31219893264181076</v>
      </c>
      <c r="C110">
        <f>C70*10000/C62</f>
        <v>-0.10086609531789019</v>
      </c>
      <c r="D110">
        <f>D70*10000/D62</f>
        <v>-0.03856196888574925</v>
      </c>
      <c r="E110">
        <f>E70*10000/E62</f>
        <v>-0.09638669542383088</v>
      </c>
      <c r="F110">
        <f>F70*10000/F62</f>
        <v>-0.33857568051937104</v>
      </c>
      <c r="G110">
        <f>AVERAGE(C110:E110)</f>
        <v>-0.07860491987582344</v>
      </c>
      <c r="H110">
        <f>STDEV(C110:E110)</f>
        <v>0.03475046328968635</v>
      </c>
      <c r="I110">
        <f>(B110*B4+C110*C4+D110*D4+E110*E4+F110*F4)/SUM(B4:F4)</f>
        <v>-0.1470677772491927</v>
      </c>
      <c r="K110">
        <f>EXP(AVERAGE(K103:K107))</f>
        <v>0.014205947203202925</v>
      </c>
    </row>
    <row r="111" spans="1:9" ht="12.75">
      <c r="A111" t="s">
        <v>75</v>
      </c>
      <c r="B111">
        <f>B71*10000/B62</f>
        <v>-0.03672833025550123</v>
      </c>
      <c r="C111">
        <f>C71*10000/C62</f>
        <v>-0.05295495385192847</v>
      </c>
      <c r="D111">
        <f>D71*10000/D62</f>
        <v>-0.026132088792277252</v>
      </c>
      <c r="E111">
        <f>E71*10000/E62</f>
        <v>-0.006967208836871391</v>
      </c>
      <c r="F111">
        <f>F71*10000/F62</f>
        <v>-0.01950448480191865</v>
      </c>
      <c r="G111">
        <f>AVERAGE(C111:E111)</f>
        <v>-0.028684750493692374</v>
      </c>
      <c r="H111">
        <f>STDEV(C111:E111)</f>
        <v>0.023099896844225958</v>
      </c>
      <c r="I111">
        <f>(B111*B4+C111*C4+D111*D4+E111*E4+F111*F4)/SUM(B4:F4)</f>
        <v>-0.028630806238068934</v>
      </c>
    </row>
    <row r="112" spans="1:9" ht="12.75">
      <c r="A112" t="s">
        <v>76</v>
      </c>
      <c r="B112">
        <f>B72*10000/B62</f>
        <v>-0.02110969337690408</v>
      </c>
      <c r="C112">
        <f>C72*10000/C62</f>
        <v>-0.026855753678568378</v>
      </c>
      <c r="D112">
        <f>D72*10000/D62</f>
        <v>-0.02077957073080993</v>
      </c>
      <c r="E112">
        <f>E72*10000/E62</f>
        <v>-0.01672572131530694</v>
      </c>
      <c r="F112">
        <f>F72*10000/F62</f>
        <v>-0.033373038194974114</v>
      </c>
      <c r="G112">
        <f>AVERAGE(C112:E112)</f>
        <v>-0.021453681908228415</v>
      </c>
      <c r="H112">
        <f>STDEV(C112:E112)</f>
        <v>0.005098549630024356</v>
      </c>
      <c r="I112">
        <f>(B112*B4+C112*C4+D112*D4+E112*E4+F112*F4)/SUM(B4:F4)</f>
        <v>-0.02299284564634666</v>
      </c>
    </row>
    <row r="113" spans="1:9" ht="12.75">
      <c r="A113" t="s">
        <v>77</v>
      </c>
      <c r="B113">
        <f>B73*10000/B62</f>
        <v>0.03174832052314353</v>
      </c>
      <c r="C113">
        <f>C73*10000/C62</f>
        <v>0.039570768856673495</v>
      </c>
      <c r="D113">
        <f>D73*10000/D62</f>
        <v>0.034025018426173004</v>
      </c>
      <c r="E113">
        <f>E73*10000/E62</f>
        <v>0.022623219195813275</v>
      </c>
      <c r="F113">
        <f>F73*10000/F62</f>
        <v>0.007506373449828437</v>
      </c>
      <c r="G113">
        <f>AVERAGE(C113:E113)</f>
        <v>0.032073002159553256</v>
      </c>
      <c r="H113">
        <f>STDEV(C113:E113)</f>
        <v>0.008640754336612735</v>
      </c>
      <c r="I113">
        <f>(B113*B4+C113*C4+D113*D4+E113*E4+F113*F4)/SUM(B4:F4)</f>
        <v>0.028754637906387735</v>
      </c>
    </row>
    <row r="114" spans="1:11" ht="12.75">
      <c r="A114" t="s">
        <v>78</v>
      </c>
      <c r="B114">
        <f>B74*10000/B62</f>
        <v>-0.20239848614524428</v>
      </c>
      <c r="C114">
        <f>C74*10000/C62</f>
        <v>-0.1790623647748328</v>
      </c>
      <c r="D114">
        <f>D74*10000/D62</f>
        <v>-0.18971336072758674</v>
      </c>
      <c r="E114">
        <f>E74*10000/E62</f>
        <v>-0.18137689242605193</v>
      </c>
      <c r="F114">
        <f>F74*10000/F62</f>
        <v>-0.14125294192413845</v>
      </c>
      <c r="G114">
        <f>AVERAGE(C114:E114)</f>
        <v>-0.18338420597615715</v>
      </c>
      <c r="H114">
        <f>STDEV(C114:E114)</f>
        <v>0.005602045114305746</v>
      </c>
      <c r="I114">
        <f>(B114*B4+C114*C4+D114*D4+E114*E4+F114*F4)/SUM(B4:F4)</f>
        <v>-0.18052452190706142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-0.0023751114323245456</v>
      </c>
      <c r="C115">
        <f>C75*10000/C62</f>
        <v>0.003438851953626388</v>
      </c>
      <c r="D115">
        <f>D75*10000/D62</f>
        <v>-0.0015590294082997393</v>
      </c>
      <c r="E115">
        <f>E75*10000/E62</f>
        <v>-0.0011846563128234022</v>
      </c>
      <c r="F115">
        <f>F75*10000/F62</f>
        <v>-0.009744156560737505</v>
      </c>
      <c r="G115">
        <f>AVERAGE(C115:E115)</f>
        <v>0.0002317220775010822</v>
      </c>
      <c r="H115">
        <f>STDEV(C115:E115)</f>
        <v>0.0027837565151079165</v>
      </c>
      <c r="I115">
        <f>(B115*B4+C115*C4+D115*D4+E115*E4+F115*F4)/SUM(B4:F4)</f>
        <v>-0.0014744917620645008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-2.6560168042843206</v>
      </c>
      <c r="C122">
        <f>C82*10000/C62</f>
        <v>-16.53233863990155</v>
      </c>
      <c r="D122">
        <f>D82*10000/D62</f>
        <v>-10.642926278334006</v>
      </c>
      <c r="E122">
        <f>E82*10000/E62</f>
        <v>28.96484921434897</v>
      </c>
      <c r="F122">
        <f>F82*10000/F62</f>
        <v>0.3443992941731964</v>
      </c>
      <c r="G122">
        <f>AVERAGE(C122:E122)</f>
        <v>0.5965280987044714</v>
      </c>
      <c r="H122">
        <f>STDEV(C122:E122)</f>
        <v>24.743535048197685</v>
      </c>
      <c r="I122">
        <f>(B122*B4+C122*C4+D122*D4+E122*E4+F122*F4)/SUM(B4:F4)</f>
        <v>0.08719765809094071</v>
      </c>
    </row>
    <row r="123" spans="1:9" ht="12.75">
      <c r="A123" t="s">
        <v>82</v>
      </c>
      <c r="B123">
        <f>B83*10000/B62</f>
        <v>-1.7617386629309169</v>
      </c>
      <c r="C123">
        <f>C83*10000/C62</f>
        <v>-0.560274861235613</v>
      </c>
      <c r="D123">
        <f>D83*10000/D62</f>
        <v>-1.0629218175609667</v>
      </c>
      <c r="E123">
        <f>E83*10000/E62</f>
        <v>-0.30059681023627405</v>
      </c>
      <c r="F123">
        <f>F83*10000/F62</f>
        <v>5.84939802251974</v>
      </c>
      <c r="G123">
        <f>AVERAGE(C123:E123)</f>
        <v>-0.6412644963442845</v>
      </c>
      <c r="H123">
        <f>STDEV(C123:E123)</f>
        <v>0.38756205302431895</v>
      </c>
      <c r="I123">
        <f>(B123*B4+C123*C4+D123*D4+E123*E4+F123*F4)/SUM(B4:F4)</f>
        <v>0.06119445160172186</v>
      </c>
    </row>
    <row r="124" spans="1:9" ht="12.75">
      <c r="A124" t="s">
        <v>83</v>
      </c>
      <c r="B124">
        <f>B84*10000/B62</f>
        <v>-1.3166407589382676</v>
      </c>
      <c r="C124">
        <f>C84*10000/C62</f>
        <v>-3.8116733837237686</v>
      </c>
      <c r="D124">
        <f>D84*10000/D62</f>
        <v>-2.6503739724402173</v>
      </c>
      <c r="E124">
        <f>E84*10000/E62</f>
        <v>-4.116642522992194</v>
      </c>
      <c r="F124">
        <f>F84*10000/F62</f>
        <v>-0.9198681821868439</v>
      </c>
      <c r="G124">
        <f>AVERAGE(C124:E124)</f>
        <v>-3.5262299597187265</v>
      </c>
      <c r="H124">
        <f>STDEV(C124:E124)</f>
        <v>0.7736887790418328</v>
      </c>
      <c r="I124">
        <f>(B124*B4+C124*C4+D124*D4+E124*E4+F124*F4)/SUM(B4:F4)</f>
        <v>-2.858946350331762</v>
      </c>
    </row>
    <row r="125" spans="1:9" ht="12.75">
      <c r="A125" t="s">
        <v>84</v>
      </c>
      <c r="B125">
        <f>B85*10000/B62</f>
        <v>-0.6737715221359373</v>
      </c>
      <c r="C125">
        <f>C85*10000/C62</f>
        <v>-0.2571416966514562</v>
      </c>
      <c r="D125">
        <f>D85*10000/D62</f>
        <v>-0.5565896967356668</v>
      </c>
      <c r="E125">
        <f>E85*10000/E62</f>
        <v>-0.1495988497884219</v>
      </c>
      <c r="F125">
        <f>F85*10000/F62</f>
        <v>-0.2742562415118936</v>
      </c>
      <c r="G125">
        <f>AVERAGE(C125:E125)</f>
        <v>-0.32111008105851496</v>
      </c>
      <c r="H125">
        <f>STDEV(C125:E125)</f>
        <v>0.21090128740111053</v>
      </c>
      <c r="I125">
        <f>(B125*B4+C125*C4+D125*D4+E125*E4+F125*F4)/SUM(B4:F4)</f>
        <v>-0.3659556817048498</v>
      </c>
    </row>
    <row r="126" spans="1:9" ht="12.75">
      <c r="A126" t="s">
        <v>85</v>
      </c>
      <c r="B126">
        <f>B86*10000/B62</f>
        <v>0.9285504291537884</v>
      </c>
      <c r="C126">
        <f>C86*10000/C62</f>
        <v>0.3766967107063446</v>
      </c>
      <c r="D126">
        <f>D86*10000/D62</f>
        <v>0.32979397048604975</v>
      </c>
      <c r="E126">
        <f>E86*10000/E62</f>
        <v>0.2684952206791966</v>
      </c>
      <c r="F126">
        <f>F86*10000/F62</f>
        <v>1.63046962362314</v>
      </c>
      <c r="G126">
        <f>AVERAGE(C126:E126)</f>
        <v>0.32499530062386367</v>
      </c>
      <c r="H126">
        <f>STDEV(C126:E126)</f>
        <v>0.05426012380522587</v>
      </c>
      <c r="I126">
        <f>(B126*B4+C126*C4+D126*D4+E126*E4+F126*F4)/SUM(B4:F4)</f>
        <v>0.5863383285830168</v>
      </c>
    </row>
    <row r="127" spans="1:9" ht="12.75">
      <c r="A127" t="s">
        <v>86</v>
      </c>
      <c r="B127">
        <f>B87*10000/B62</f>
        <v>-0.044702141051376876</v>
      </c>
      <c r="C127">
        <f>C87*10000/C62</f>
        <v>0.0029608592267707846</v>
      </c>
      <c r="D127">
        <f>D87*10000/D62</f>
        <v>0.0005157034061877014</v>
      </c>
      <c r="E127">
        <f>E87*10000/E62</f>
        <v>-0.04512380106550922</v>
      </c>
      <c r="F127">
        <f>F87*10000/F62</f>
        <v>-0.12567406889657004</v>
      </c>
      <c r="G127">
        <f>AVERAGE(C127:E127)</f>
        <v>-0.013882412810850245</v>
      </c>
      <c r="H127">
        <f>STDEV(C127:E127)</f>
        <v>0.027083444238233268</v>
      </c>
      <c r="I127">
        <f>(B127*B4+C127*C4+D127*D4+E127*E4+F127*F4)/SUM(B4:F4)</f>
        <v>-0.03323455634001345</v>
      </c>
    </row>
    <row r="128" spans="1:9" ht="12.75">
      <c r="A128" t="s">
        <v>87</v>
      </c>
      <c r="B128">
        <f>B88*10000/B62</f>
        <v>-0.19675845007066434</v>
      </c>
      <c r="C128">
        <f>C88*10000/C62</f>
        <v>-0.11807536119423168</v>
      </c>
      <c r="D128">
        <f>D88*10000/D62</f>
        <v>-0.060456500380177636</v>
      </c>
      <c r="E128">
        <f>E88*10000/E62</f>
        <v>-0.223311158111677</v>
      </c>
      <c r="F128">
        <f>F88*10000/F62</f>
        <v>-0.05090959256639444</v>
      </c>
      <c r="G128">
        <f>AVERAGE(C128:E128)</f>
        <v>-0.13394767322869544</v>
      </c>
      <c r="H128">
        <f>STDEV(C128:E128)</f>
        <v>0.08257940180941305</v>
      </c>
      <c r="I128">
        <f>(B128*B4+C128*C4+D128*D4+E128*E4+F128*F4)/SUM(B4:F4)</f>
        <v>-0.13196782455477624</v>
      </c>
    </row>
    <row r="129" spans="1:9" ht="12.75">
      <c r="A129" t="s">
        <v>88</v>
      </c>
      <c r="B129">
        <f>B89*10000/B62</f>
        <v>-0.043997219945592754</v>
      </c>
      <c r="C129">
        <f>C89*10000/C62</f>
        <v>0.010265896556223822</v>
      </c>
      <c r="D129">
        <f>D89*10000/D62</f>
        <v>-0.07463383157222457</v>
      </c>
      <c r="E129">
        <f>E89*10000/E62</f>
        <v>3.0331120063721004E-05</v>
      </c>
      <c r="F129">
        <f>F89*10000/F62</f>
        <v>-0.015432579633046551</v>
      </c>
      <c r="G129">
        <f>AVERAGE(C129:E129)</f>
        <v>-0.02144586796531234</v>
      </c>
      <c r="H129">
        <f>STDEV(C129:E129)</f>
        <v>0.046345564021135224</v>
      </c>
      <c r="I129">
        <f>(B129*B4+C129*C4+D129*D4+E129*E4+F129*F4)/SUM(B4:F4)</f>
        <v>-0.023911170573442275</v>
      </c>
    </row>
    <row r="130" spans="1:9" ht="12.75">
      <c r="A130" t="s">
        <v>89</v>
      </c>
      <c r="B130">
        <f>B90*10000/B62</f>
        <v>0.06516116125630858</v>
      </c>
      <c r="C130">
        <f>C90*10000/C62</f>
        <v>0.03195387108454841</v>
      </c>
      <c r="D130">
        <f>D90*10000/D62</f>
        <v>0.05630902570076776</v>
      </c>
      <c r="E130">
        <f>E90*10000/E62</f>
        <v>-0.03785259270830298</v>
      </c>
      <c r="F130">
        <f>F90*10000/F62</f>
        <v>0.15273449939718173</v>
      </c>
      <c r="G130">
        <f>AVERAGE(C130:E130)</f>
        <v>0.01680343469233773</v>
      </c>
      <c r="H130">
        <f>STDEV(C130:E130)</f>
        <v>0.04887488503832699</v>
      </c>
      <c r="I130">
        <f>(B130*B4+C130*C4+D130*D4+E130*E4+F130*F4)/SUM(B4:F4)</f>
        <v>0.04192447356230285</v>
      </c>
    </row>
    <row r="131" spans="1:9" ht="12.75">
      <c r="A131" t="s">
        <v>90</v>
      </c>
      <c r="B131">
        <f>B91*10000/B62</f>
        <v>0.017696603959716378</v>
      </c>
      <c r="C131">
        <f>C91*10000/C62</f>
        <v>-0.010414821762586056</v>
      </c>
      <c r="D131">
        <f>D91*10000/D62</f>
        <v>-0.0054560033634683605</v>
      </c>
      <c r="E131">
        <f>E91*10000/E62</f>
        <v>-0.02083860808510513</v>
      </c>
      <c r="F131">
        <f>F91*10000/F62</f>
        <v>0.028223392165434746</v>
      </c>
      <c r="G131">
        <f>AVERAGE(C131:E131)</f>
        <v>-0.012236477737053183</v>
      </c>
      <c r="H131">
        <f>STDEV(C131:E131)</f>
        <v>0.007851430116387347</v>
      </c>
      <c r="I131">
        <f>(B131*B4+C131*C4+D131*D4+E131*E4+F131*F4)/SUM(B4:F4)</f>
        <v>-0.002510040229314017</v>
      </c>
    </row>
    <row r="132" spans="1:9" ht="12.75">
      <c r="A132" t="s">
        <v>91</v>
      </c>
      <c r="B132">
        <f>B92*10000/B62</f>
        <v>0.0076475372967672855</v>
      </c>
      <c r="C132">
        <f>C92*10000/C62</f>
        <v>0.03173719904337538</v>
      </c>
      <c r="D132">
        <f>D92*10000/D62</f>
        <v>0.03368759152291161</v>
      </c>
      <c r="E132">
        <f>E92*10000/E62</f>
        <v>-0.009965212234272495</v>
      </c>
      <c r="F132">
        <f>F92*10000/F62</f>
        <v>0.007182998488060171</v>
      </c>
      <c r="G132">
        <f>AVERAGE(C132:E132)</f>
        <v>0.018486526110671503</v>
      </c>
      <c r="H132">
        <f>STDEV(C132:E132)</f>
        <v>0.024659218739508455</v>
      </c>
      <c r="I132">
        <f>(B132*B4+C132*C4+D132*D4+E132*E4+F132*F4)/SUM(B4:F4)</f>
        <v>0.0154154042032984</v>
      </c>
    </row>
    <row r="133" spans="1:9" ht="12.75">
      <c r="A133" t="s">
        <v>92</v>
      </c>
      <c r="B133">
        <f>B93*10000/B62</f>
        <v>0.08088687045023096</v>
      </c>
      <c r="C133">
        <f>C93*10000/C62</f>
        <v>0.07592069714601703</v>
      </c>
      <c r="D133">
        <f>D93*10000/D62</f>
        <v>0.07398739593914579</v>
      </c>
      <c r="E133">
        <f>E93*10000/E62</f>
        <v>0.07087945409877824</v>
      </c>
      <c r="F133">
        <f>F93*10000/F62</f>
        <v>0.04049861598834823</v>
      </c>
      <c r="G133">
        <f>AVERAGE(C133:E133)</f>
        <v>0.07359584906131368</v>
      </c>
      <c r="H133">
        <f>STDEV(C133:E133)</f>
        <v>0.0025433274628894574</v>
      </c>
      <c r="I133">
        <f>(B133*B4+C133*C4+D133*D4+E133*E4+F133*F4)/SUM(B4:F4)</f>
        <v>0.07024260786231294</v>
      </c>
    </row>
    <row r="134" spans="1:9" ht="12.75">
      <c r="A134" t="s">
        <v>93</v>
      </c>
      <c r="B134">
        <f>B94*10000/B62</f>
        <v>0.0063806142477431166</v>
      </c>
      <c r="C134">
        <f>C94*10000/C62</f>
        <v>0.005085960797390326</v>
      </c>
      <c r="D134">
        <f>D94*10000/D62</f>
        <v>0.010664808615645303</v>
      </c>
      <c r="E134">
        <f>E94*10000/E62</f>
        <v>-0.001263350164063016</v>
      </c>
      <c r="F134">
        <f>F94*10000/F62</f>
        <v>-0.019944185489023436</v>
      </c>
      <c r="G134">
        <f>AVERAGE(C134:E134)</f>
        <v>0.004829139749657538</v>
      </c>
      <c r="H134">
        <f>STDEV(C134:E134)</f>
        <v>0.005968225092638688</v>
      </c>
      <c r="I134">
        <f>(B134*B4+C134*C4+D134*D4+E134*E4+F134*F4)/SUM(B4:F4)</f>
        <v>0.0017540367512003194</v>
      </c>
    </row>
    <row r="135" spans="1:9" ht="12.75">
      <c r="A135" t="s">
        <v>94</v>
      </c>
      <c r="B135">
        <f>B95*10000/B62</f>
        <v>-0.001000083339902085</v>
      </c>
      <c r="C135">
        <f>C95*10000/C62</f>
        <v>0.00034269729365148013</v>
      </c>
      <c r="D135">
        <f>D95*10000/D62</f>
        <v>-0.003086989888176242</v>
      </c>
      <c r="E135">
        <f>E95*10000/E62</f>
        <v>0.001389071711906844</v>
      </c>
      <c r="F135">
        <f>F95*10000/F62</f>
        <v>0.006341379142134946</v>
      </c>
      <c r="G135">
        <f>AVERAGE(C135:E135)</f>
        <v>-0.0004517402942059725</v>
      </c>
      <c r="H135">
        <f>STDEV(C135:E135)</f>
        <v>0.0023413949202740585</v>
      </c>
      <c r="I135">
        <f>(B135*B4+C135*C4+D135*D4+E135*E4+F135*F4)/SUM(B4:F4)</f>
        <v>0.0003737212254476477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2005-09-29T13:43:57Z</cp:lastPrinted>
  <dcterms:created xsi:type="dcterms:W3CDTF">2005-09-29T13:43:57Z</dcterms:created>
  <dcterms:modified xsi:type="dcterms:W3CDTF">2005-11-01T17:11:19Z</dcterms:modified>
  <cp:category/>
  <cp:version/>
  <cp:contentType/>
  <cp:contentStatus/>
</cp:coreProperties>
</file>