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<sst xmlns="http://schemas.openxmlformats.org/spreadsheetml/2006/main" count="204" uniqueCount="98">
  <si>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27/04/2006       07:41:43</t>
  </si>
  <si>
    <t>LISSNER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</si>
  <si>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</si>
  <si>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</si>
  <si>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</si>
  <si>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</si>
  <si>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</si>
  <si>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</si>
  <si>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</si>
  <si>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</si>
  <si>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</si>
  <si>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</si>
  <si>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</si>
  <si>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</si>
  <si>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</si>
  <si>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</si>
  <si>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</si>
  <si>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</si>
  <si>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</si>
  <si>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</si>
  <si>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</si>
  <si>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</si>
  <si>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</si>
  <si>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</si>
  <si>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</si>
  <si>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</si>
  <si>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</si>
  <si>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</si>
  <si>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</si>
  <si>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</si>
  <si>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</si>
  <si>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</si>
  <si>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</si>
  <si>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</si>
  <si>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</si>
  <si>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</si>
  <si>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</si>
  <si>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</si>
  <si>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</si>
  <si>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</si>
  <si>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</si>
  <si>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</si>
  <si>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</si>
  <si>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</si>
  <si>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</si>
  <si>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</si>
  <si>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</si>
  <si>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</si>
  <si>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</si>
  <si>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</si>
  <si>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</si>
  <si>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</si>
  <si>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</si>
  <si>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</si>
  <si>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HCMQAP082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</si>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</sst>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Result_HCMQAP!$B$8:$F$8</c:f>
              <c:numCache>
                <c:ptCount val="5"/>
                <c:pt idx="0">
                  <c:v>0.3075992</c:v>
                </c:pt>
                <c:pt idx="1">
                  <c:v>2.147408</c:v>
                </c:pt>
                <c:pt idx="2">
                  <c:v>0.8865115</c:v>
                </c:pt>
                <c:pt idx="3">
                  <c:v>0.3567998</c:v>
                </c:pt>
                <c:pt idx="4">
                  <c:v>-2.767281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Result_HCMQAP!$B$23:$F$23</c:f>
              <c:numCache>
                <c:ptCount val="5"/>
                <c:pt idx="0">
                  <c:v>-1.805776</c:v>
                </c:pt>
                <c:pt idx="1">
                  <c:v>-0.5404586</c:v>
                </c:pt>
                <c:pt idx="2">
                  <c:v>-1.106625</c:v>
                </c:pt>
                <c:pt idx="3">
                  <c:v>-0.2378373</c:v>
                </c:pt>
                <c:pt idx="4">
                  <c:v>5.826426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Result_HCMQAP!$B$11:$F$11</c:f>
              <c:numCache>
                <c:ptCount val="5"/>
                <c:pt idx="0">
                  <c:v>2.685129</c:v>
                </c:pt>
                <c:pt idx="1">
                  <c:v>2.274372</c:v>
                </c:pt>
                <c:pt idx="2">
                  <c:v>2.904897</c:v>
                </c:pt>
                <c:pt idx="3">
                  <c:v>2.956265</c:v>
                </c:pt>
                <c:pt idx="4">
                  <c:v>13.92421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Result_HCMQAP!$B$26:$F$26</c:f>
              <c:numCache>
                <c:ptCount val="5"/>
                <c:pt idx="0">
                  <c:v>0.9191549</c:v>
                </c:pt>
                <c:pt idx="1">
                  <c:v>0.3476662</c:v>
                </c:pt>
                <c:pt idx="2">
                  <c:v>0.3318359</c:v>
                </c:pt>
                <c:pt idx="3">
                  <c:v>0.2517994</c:v>
                </c:pt>
                <c:pt idx="4">
                  <c:v>1.65723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Result_HCMQAP!$B$9:$F$9</c:f>
              <c:numCache>
                <c:ptCount val="5"/>
                <c:pt idx="0">
                  <c:v>0.1415801</c:v>
                </c:pt>
                <c:pt idx="1">
                  <c:v>0.2386361</c:v>
                </c:pt>
                <c:pt idx="2">
                  <c:v>0.2032018</c:v>
                </c:pt>
                <c:pt idx="3">
                  <c:v>0.5059894</c:v>
                </c:pt>
                <c:pt idx="4">
                  <c:v>-0.4996916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Result_HCMQAP!$B$24:$F$24</c:f>
              <c:numCache>
                <c:ptCount val="5"/>
                <c:pt idx="0">
                  <c:v>-1.359259</c:v>
                </c:pt>
                <c:pt idx="1">
                  <c:v>-3.860921</c:v>
                </c:pt>
                <c:pt idx="2">
                  <c:v>-2.65276</c:v>
                </c:pt>
                <c:pt idx="3">
                  <c:v>-4.124374</c:v>
                </c:pt>
                <c:pt idx="4">
                  <c:v>-0.9158337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Result_HCMQAP!$B$10:$F$10</c:f>
              <c:numCache>
                <c:ptCount val="5"/>
                <c:pt idx="0">
                  <c:v>0.1214879</c:v>
                </c:pt>
                <c:pt idx="1">
                  <c:v>-0.944633</c:v>
                </c:pt>
                <c:pt idx="2">
                  <c:v>-0.399476</c:v>
                </c:pt>
                <c:pt idx="3">
                  <c:v>-0.5337663</c:v>
                </c:pt>
                <c:pt idx="4">
                  <c:v>0.4408811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Result_HCMQAP!$B$25:$F$25</c:f>
              <c:numCache>
                <c:ptCount val="5"/>
                <c:pt idx="0">
                  <c:v>-0.6381133</c:v>
                </c:pt>
                <c:pt idx="1">
                  <c:v>-0.2222216</c:v>
                </c:pt>
                <c:pt idx="2">
                  <c:v>-0.6282176</c:v>
                </c:pt>
                <c:pt idx="3">
                  <c:v>-0.173086</c:v>
                </c:pt>
                <c:pt idx="4">
                  <c:v>-0.1376939</c:v>
                </c:pt>
              </c:numCache>
            </c:numRef>
          </c:val>
          <c:smooth val="0"/>
        </c:ser>
        <c:marker val="1"/>
        <c:axId val="22017212"/>
        <c:axId val="63937181"/>
      </c:lineChart>
      <c:catAx>
        <c:axId val="220172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937181"/>
        <c:crosses val="autoZero"/>
        <c:auto val="1"/>
        <c:lblOffset val="100"/>
        <c:noMultiLvlLbl val="0"/>
      </c:catAx>
      <c:valAx>
        <c:axId val="63937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01721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C6" sqref="C6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54</v>
      </c>
      <c r="E1" s="1" t="s">
        <v>2</v>
      </c>
    </row>
    <row r="2" spans="3:5" ht="12.75" thickBot="1">
      <c r="C2" s="1" t="s">
        <v>1</v>
      </c>
      <c r="E2" s="1" t="s">
        <v>3</v>
      </c>
    </row>
    <row r="3" spans="1:7" ht="12">
      <c r="A3" s="19" t="s">
        <v>4</v>
      </c>
      <c r="B3" s="9" t="s">
        <v>5</v>
      </c>
      <c r="C3" s="10" t="s">
        <v>6</v>
      </c>
      <c r="D3" s="10" t="s">
        <v>7</v>
      </c>
      <c r="E3" s="10" t="s">
        <v>8</v>
      </c>
      <c r="F3" s="23" t="s">
        <v>9</v>
      </c>
      <c r="G3" s="33" t="s">
        <v>10</v>
      </c>
    </row>
    <row r="4" spans="1:7" ht="12">
      <c r="A4" s="20" t="s">
        <v>11</v>
      </c>
      <c r="B4" s="11">
        <v>-0.002279</v>
      </c>
      <c r="C4" s="12">
        <v>-0.00376</v>
      </c>
      <c r="D4" s="12">
        <v>-0.00376</v>
      </c>
      <c r="E4" s="12">
        <v>-0.003758</v>
      </c>
      <c r="F4" s="24">
        <v>-0.002064</v>
      </c>
      <c r="G4" s="34">
        <v>-0.011714</v>
      </c>
    </row>
    <row r="5" spans="1:7" ht="12.75" thickBot="1">
      <c r="A5" s="44" t="s">
        <v>12</v>
      </c>
      <c r="B5" s="45">
        <v>0.443777</v>
      </c>
      <c r="C5" s="46">
        <v>-1.313929</v>
      </c>
      <c r="D5" s="46">
        <v>0.012237</v>
      </c>
      <c r="E5" s="46">
        <v>0.724926</v>
      </c>
      <c r="F5" s="47">
        <v>0.590657</v>
      </c>
      <c r="G5" s="48">
        <v>4.470034</v>
      </c>
    </row>
    <row r="6" spans="1:7" ht="12.75" thickTop="1">
      <c r="A6" s="6" t="s">
        <v>13</v>
      </c>
      <c r="B6" s="39">
        <v>48.10157</v>
      </c>
      <c r="C6" s="40">
        <v>-17.89916</v>
      </c>
      <c r="D6" s="40">
        <v>20.84297</v>
      </c>
      <c r="E6" s="40">
        <v>-49.46485</v>
      </c>
      <c r="F6" s="41">
        <v>31.57926</v>
      </c>
      <c r="G6" s="42">
        <v>-0.0001830251</v>
      </c>
    </row>
    <row r="7" spans="1:7" ht="12">
      <c r="A7" s="20" t="s">
        <v>14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15</v>
      </c>
      <c r="B8" s="29">
        <v>0.3075992</v>
      </c>
      <c r="C8" s="13">
        <v>2.147408</v>
      </c>
      <c r="D8" s="13">
        <v>0.8865115</v>
      </c>
      <c r="E8" s="13">
        <v>0.3567998</v>
      </c>
      <c r="F8" s="25">
        <v>-2.767281</v>
      </c>
      <c r="G8" s="35">
        <v>0.4954502</v>
      </c>
    </row>
    <row r="9" spans="1:7" ht="12">
      <c r="A9" s="20" t="s">
        <v>16</v>
      </c>
      <c r="B9" s="29">
        <v>0.1415801</v>
      </c>
      <c r="C9" s="13">
        <v>0.2386361</v>
      </c>
      <c r="D9" s="13">
        <v>0.2032018</v>
      </c>
      <c r="E9" s="13">
        <v>0.5059894</v>
      </c>
      <c r="F9" s="25">
        <v>-0.4996916</v>
      </c>
      <c r="G9" s="35">
        <v>0.1826706</v>
      </c>
    </row>
    <row r="10" spans="1:7" ht="12">
      <c r="A10" s="20" t="s">
        <v>17</v>
      </c>
      <c r="B10" s="29">
        <v>0.1214879</v>
      </c>
      <c r="C10" s="13">
        <v>-0.944633</v>
      </c>
      <c r="D10" s="13">
        <v>-0.399476</v>
      </c>
      <c r="E10" s="13">
        <v>-0.5337663</v>
      </c>
      <c r="F10" s="25">
        <v>0.4408811</v>
      </c>
      <c r="G10" s="35">
        <v>-0.3759893</v>
      </c>
    </row>
    <row r="11" spans="1:7" ht="12">
      <c r="A11" s="21" t="s">
        <v>18</v>
      </c>
      <c r="B11" s="31">
        <v>2.685129</v>
      </c>
      <c r="C11" s="15">
        <v>2.274372</v>
      </c>
      <c r="D11" s="15">
        <v>2.904897</v>
      </c>
      <c r="E11" s="15">
        <v>2.956265</v>
      </c>
      <c r="F11" s="27">
        <v>13.92421</v>
      </c>
      <c r="G11" s="37">
        <v>4.189205</v>
      </c>
    </row>
    <row r="12" spans="1:7" ht="12">
      <c r="A12" s="20" t="s">
        <v>19</v>
      </c>
      <c r="B12" s="29">
        <v>-0.1282182</v>
      </c>
      <c r="C12" s="13">
        <v>-0.3504033</v>
      </c>
      <c r="D12" s="13">
        <v>-0.2426785</v>
      </c>
      <c r="E12" s="13">
        <v>-0.1316216</v>
      </c>
      <c r="F12" s="25">
        <v>-0.5311434</v>
      </c>
      <c r="G12" s="35">
        <v>-0.2633072</v>
      </c>
    </row>
    <row r="13" spans="1:7" ht="12">
      <c r="A13" s="20" t="s">
        <v>20</v>
      </c>
      <c r="B13" s="29">
        <v>0.02741348</v>
      </c>
      <c r="C13" s="13">
        <v>0.05030421</v>
      </c>
      <c r="D13" s="13">
        <v>0.0309552</v>
      </c>
      <c r="E13" s="13">
        <v>0.01584132</v>
      </c>
      <c r="F13" s="25">
        <v>-0.07784691</v>
      </c>
      <c r="G13" s="35">
        <v>0.01708235</v>
      </c>
    </row>
    <row r="14" spans="1:7" ht="12">
      <c r="A14" s="20" t="s">
        <v>21</v>
      </c>
      <c r="B14" s="29">
        <v>0.04493487</v>
      </c>
      <c r="C14" s="13">
        <v>-0.004772025</v>
      </c>
      <c r="D14" s="13">
        <v>-0.005347891</v>
      </c>
      <c r="E14" s="13">
        <v>-0.04695338</v>
      </c>
      <c r="F14" s="25">
        <v>0.03898979</v>
      </c>
      <c r="G14" s="35">
        <v>-0.002024193</v>
      </c>
    </row>
    <row r="15" spans="1:7" ht="12">
      <c r="A15" s="21" t="s">
        <v>22</v>
      </c>
      <c r="B15" s="31">
        <v>-0.3143259</v>
      </c>
      <c r="C15" s="15">
        <v>-0.1014426</v>
      </c>
      <c r="D15" s="15">
        <v>-0.03902747</v>
      </c>
      <c r="E15" s="15">
        <v>-0.09500787</v>
      </c>
      <c r="F15" s="27">
        <v>-0.3395718</v>
      </c>
      <c r="G15" s="37">
        <v>-0.1473902</v>
      </c>
    </row>
    <row r="16" spans="1:7" ht="12">
      <c r="A16" s="20" t="s">
        <v>23</v>
      </c>
      <c r="B16" s="29">
        <v>-0.03438824</v>
      </c>
      <c r="C16" s="13">
        <v>-0.05470521</v>
      </c>
      <c r="D16" s="13">
        <v>-0.02212412</v>
      </c>
      <c r="E16" s="13">
        <v>-0.01071263</v>
      </c>
      <c r="F16" s="25">
        <v>-0.01681061</v>
      </c>
      <c r="G16" s="35">
        <v>-0.02830977</v>
      </c>
    </row>
    <row r="17" spans="1:7" ht="12">
      <c r="A17" s="20" t="s">
        <v>24</v>
      </c>
      <c r="B17" s="29">
        <v>-0.01927639</v>
      </c>
      <c r="C17" s="13">
        <v>-0.03168248</v>
      </c>
      <c r="D17" s="13">
        <v>-0.01980063</v>
      </c>
      <c r="E17" s="13">
        <v>-0.02155865</v>
      </c>
      <c r="F17" s="25">
        <v>-0.03959987</v>
      </c>
      <c r="G17" s="35">
        <v>-0.02562238</v>
      </c>
    </row>
    <row r="18" spans="1:7" ht="12">
      <c r="A18" s="20" t="s">
        <v>25</v>
      </c>
      <c r="B18" s="29">
        <v>0.01591162</v>
      </c>
      <c r="C18" s="13">
        <v>0.03876219</v>
      </c>
      <c r="D18" s="13">
        <v>0.02171528</v>
      </c>
      <c r="E18" s="13">
        <v>0.03327265</v>
      </c>
      <c r="F18" s="25">
        <v>-0.006979205</v>
      </c>
      <c r="G18" s="35">
        <v>0.02396494</v>
      </c>
    </row>
    <row r="19" spans="1:7" ht="12">
      <c r="A19" s="21" t="s">
        <v>26</v>
      </c>
      <c r="B19" s="31">
        <v>-0.1985867</v>
      </c>
      <c r="C19" s="15">
        <v>-0.1800713</v>
      </c>
      <c r="D19" s="15">
        <v>-0.1915533</v>
      </c>
      <c r="E19" s="15">
        <v>-0.182336</v>
      </c>
      <c r="F19" s="27">
        <v>-0.1399528</v>
      </c>
      <c r="G19" s="37">
        <v>-0.1807812</v>
      </c>
    </row>
    <row r="20" spans="1:7" ht="12.75" thickBot="1">
      <c r="A20" s="44" t="s">
        <v>27</v>
      </c>
      <c r="B20" s="45">
        <v>-0.001528278</v>
      </c>
      <c r="C20" s="46">
        <v>0.00310272</v>
      </c>
      <c r="D20" s="46">
        <v>-0.001511725</v>
      </c>
      <c r="E20" s="46">
        <v>-0.003286371</v>
      </c>
      <c r="F20" s="47">
        <v>-0.008181964</v>
      </c>
      <c r="G20" s="48">
        <v>-0.001711373</v>
      </c>
    </row>
    <row r="21" spans="1:7" ht="12.75" thickTop="1">
      <c r="A21" s="6" t="s">
        <v>28</v>
      </c>
      <c r="B21" s="39">
        <v>10.32889</v>
      </c>
      <c r="C21" s="40">
        <v>38.80712</v>
      </c>
      <c r="D21" s="40">
        <v>-48.28108</v>
      </c>
      <c r="E21" s="40">
        <v>-12.42139</v>
      </c>
      <c r="F21" s="41">
        <v>28.51279</v>
      </c>
      <c r="G21" s="43">
        <v>0.006454262</v>
      </c>
    </row>
    <row r="22" spans="1:7" ht="12">
      <c r="A22" s="20" t="s">
        <v>29</v>
      </c>
      <c r="B22" s="29">
        <v>8.875539</v>
      </c>
      <c r="C22" s="13">
        <v>-26.27865</v>
      </c>
      <c r="D22" s="13">
        <v>0.2447441</v>
      </c>
      <c r="E22" s="13">
        <v>14.49854</v>
      </c>
      <c r="F22" s="25">
        <v>11.81315</v>
      </c>
      <c r="G22" s="36">
        <v>0</v>
      </c>
    </row>
    <row r="23" spans="1:7" ht="12">
      <c r="A23" s="20" t="s">
        <v>30</v>
      </c>
      <c r="B23" s="29">
        <v>-1.805776</v>
      </c>
      <c r="C23" s="13">
        <v>-0.5404586</v>
      </c>
      <c r="D23" s="13">
        <v>-1.106625</v>
      </c>
      <c r="E23" s="13">
        <v>-0.2378373</v>
      </c>
      <c r="F23" s="25">
        <v>5.826426</v>
      </c>
      <c r="G23" s="35">
        <v>0.05258147</v>
      </c>
    </row>
    <row r="24" spans="1:7" ht="12">
      <c r="A24" s="20" t="s">
        <v>31</v>
      </c>
      <c r="B24" s="29">
        <v>-1.359259</v>
      </c>
      <c r="C24" s="13">
        <v>-3.860921</v>
      </c>
      <c r="D24" s="13">
        <v>-2.65276</v>
      </c>
      <c r="E24" s="13">
        <v>-4.124374</v>
      </c>
      <c r="F24" s="25">
        <v>-0.9158337</v>
      </c>
      <c r="G24" s="35">
        <v>-2.879398</v>
      </c>
    </row>
    <row r="25" spans="1:7" ht="12">
      <c r="A25" s="20" t="s">
        <v>32</v>
      </c>
      <c r="B25" s="29">
        <v>-0.6381133</v>
      </c>
      <c r="C25" s="13">
        <v>-0.2222216</v>
      </c>
      <c r="D25" s="13">
        <v>-0.6282176</v>
      </c>
      <c r="E25" s="13">
        <v>-0.173086</v>
      </c>
      <c r="F25" s="25">
        <v>-0.1376939</v>
      </c>
      <c r="G25" s="35">
        <v>-0.3576342</v>
      </c>
    </row>
    <row r="26" spans="1:7" ht="12">
      <c r="A26" s="21" t="s">
        <v>33</v>
      </c>
      <c r="B26" s="31">
        <v>0.9191549</v>
      </c>
      <c r="C26" s="15">
        <v>0.3476662</v>
      </c>
      <c r="D26" s="15">
        <v>0.3318359</v>
      </c>
      <c r="E26" s="15">
        <v>0.2517994</v>
      </c>
      <c r="F26" s="27">
        <v>1.65723</v>
      </c>
      <c r="G26" s="37">
        <v>0.577092</v>
      </c>
    </row>
    <row r="27" spans="1:7" ht="12">
      <c r="A27" s="20" t="s">
        <v>34</v>
      </c>
      <c r="B27" s="29">
        <v>-0.04179682</v>
      </c>
      <c r="C27" s="13">
        <v>0.009503708</v>
      </c>
      <c r="D27" s="13">
        <v>0.0060183</v>
      </c>
      <c r="E27" s="13">
        <v>-0.03381915</v>
      </c>
      <c r="F27" s="25">
        <v>-0.1279107</v>
      </c>
      <c r="G27" s="35">
        <v>-0.02738851</v>
      </c>
    </row>
    <row r="28" spans="1:7" ht="12">
      <c r="A28" s="20" t="s">
        <v>35</v>
      </c>
      <c r="B28" s="29">
        <v>-0.2041697</v>
      </c>
      <c r="C28" s="13">
        <v>-0.1241183</v>
      </c>
      <c r="D28" s="13">
        <v>-0.0696502</v>
      </c>
      <c r="E28" s="13">
        <v>-0.2402916</v>
      </c>
      <c r="F28" s="25">
        <v>-0.04571268</v>
      </c>
      <c r="G28" s="35">
        <v>-0.1402744</v>
      </c>
    </row>
    <row r="29" spans="1:7" ht="12">
      <c r="A29" s="20" t="s">
        <v>36</v>
      </c>
      <c r="B29" s="29">
        <v>-0.05258132</v>
      </c>
      <c r="C29" s="13">
        <v>0.00795867</v>
      </c>
      <c r="D29" s="13">
        <v>-0.07040233</v>
      </c>
      <c r="E29" s="13">
        <v>0.004337917</v>
      </c>
      <c r="F29" s="25">
        <v>-0.03418538</v>
      </c>
      <c r="G29" s="35">
        <v>-0.02617504</v>
      </c>
    </row>
    <row r="30" spans="1:7" ht="12">
      <c r="A30" s="21" t="s">
        <v>37</v>
      </c>
      <c r="B30" s="31">
        <v>0.04790887</v>
      </c>
      <c r="C30" s="15">
        <v>0.01867095</v>
      </c>
      <c r="D30" s="15">
        <v>0.04738196</v>
      </c>
      <c r="E30" s="15">
        <v>-0.04749952</v>
      </c>
      <c r="F30" s="27">
        <v>0.1387653</v>
      </c>
      <c r="G30" s="37">
        <v>0.02980235</v>
      </c>
    </row>
    <row r="31" spans="1:7" ht="12">
      <c r="A31" s="20" t="s">
        <v>38</v>
      </c>
      <c r="B31" s="29">
        <v>0.01882613</v>
      </c>
      <c r="C31" s="13">
        <v>-0.006311516</v>
      </c>
      <c r="D31" s="13">
        <v>-0.006285816</v>
      </c>
      <c r="E31" s="13">
        <v>-0.01599747</v>
      </c>
      <c r="F31" s="25">
        <v>0.03410903</v>
      </c>
      <c r="G31" s="35">
        <v>0.0003736756</v>
      </c>
    </row>
    <row r="32" spans="1:7" ht="12">
      <c r="A32" s="20" t="s">
        <v>39</v>
      </c>
      <c r="B32" s="29">
        <v>0.002104345</v>
      </c>
      <c r="C32" s="13">
        <v>0.03639185</v>
      </c>
      <c r="D32" s="13">
        <v>0.02231132</v>
      </c>
      <c r="E32" s="13">
        <v>0.007727719</v>
      </c>
      <c r="F32" s="25">
        <v>-0.007581345</v>
      </c>
      <c r="G32" s="35">
        <v>0.01529659</v>
      </c>
    </row>
    <row r="33" spans="1:7" ht="12">
      <c r="A33" s="20" t="s">
        <v>40</v>
      </c>
      <c r="B33" s="29">
        <v>0.0807877</v>
      </c>
      <c r="C33" s="13">
        <v>0.06943358</v>
      </c>
      <c r="D33" s="13">
        <v>0.08969693</v>
      </c>
      <c r="E33" s="13">
        <v>0.07207692</v>
      </c>
      <c r="F33" s="25">
        <v>0.03312454</v>
      </c>
      <c r="G33" s="35">
        <v>0.0718055</v>
      </c>
    </row>
    <row r="34" spans="1:7" ht="12">
      <c r="A34" s="21" t="s">
        <v>41</v>
      </c>
      <c r="B34" s="31">
        <v>0.003323448</v>
      </c>
      <c r="C34" s="15">
        <v>0.004245936</v>
      </c>
      <c r="D34" s="15">
        <v>0.006399807</v>
      </c>
      <c r="E34" s="15">
        <v>-0.001954635</v>
      </c>
      <c r="F34" s="27">
        <v>-0.02353152</v>
      </c>
      <c r="G34" s="37">
        <v>-0.0005218594</v>
      </c>
    </row>
    <row r="35" spans="1:7" ht="12.75" thickBot="1">
      <c r="A35" s="22" t="s">
        <v>42</v>
      </c>
      <c r="B35" s="32">
        <v>-4.290958E-05</v>
      </c>
      <c r="C35" s="16">
        <v>0.0006816896</v>
      </c>
      <c r="D35" s="16">
        <v>-0.001472726</v>
      </c>
      <c r="E35" s="16">
        <v>0.00127482</v>
      </c>
      <c r="F35" s="28">
        <v>0.004184543</v>
      </c>
      <c r="G35" s="38">
        <v>0.0006629289</v>
      </c>
    </row>
    <row r="36" spans="1:7" ht="12">
      <c r="A36" s="4" t="s">
        <v>43</v>
      </c>
      <c r="B36" s="3">
        <v>21.74988</v>
      </c>
      <c r="C36" s="3">
        <v>21.74378</v>
      </c>
      <c r="D36" s="3">
        <v>21.74683</v>
      </c>
      <c r="E36" s="3">
        <v>21.74378</v>
      </c>
      <c r="F36" s="3">
        <v>21.74988</v>
      </c>
      <c r="G36" s="3"/>
    </row>
    <row r="37" spans="1:6" ht="12">
      <c r="A37" s="4" t="s">
        <v>44</v>
      </c>
      <c r="B37" s="2">
        <v>-0.1536051</v>
      </c>
      <c r="C37" s="2">
        <v>-0.09460449</v>
      </c>
      <c r="D37" s="2">
        <v>-0.05950928</v>
      </c>
      <c r="E37" s="2">
        <v>-0.02848307</v>
      </c>
      <c r="F37" s="2">
        <v>-0.01322428</v>
      </c>
    </row>
    <row r="38" spans="1:7" ht="12">
      <c r="A38" s="4" t="s">
        <v>52</v>
      </c>
      <c r="B38" s="2">
        <v>-8.17882E-05</v>
      </c>
      <c r="C38" s="2">
        <v>3.060172E-05</v>
      </c>
      <c r="D38" s="2">
        <v>-3.543104E-05</v>
      </c>
      <c r="E38" s="2">
        <v>8.412068E-05</v>
      </c>
      <c r="F38" s="2">
        <v>-5.374193E-05</v>
      </c>
      <c r="G38" s="2">
        <v>0.0001779763</v>
      </c>
    </row>
    <row r="39" spans="1:7" ht="12.75" thickBot="1">
      <c r="A39" s="4" t="s">
        <v>53</v>
      </c>
      <c r="B39" s="2">
        <v>-1.748653E-05</v>
      </c>
      <c r="C39" s="2">
        <v>-6.589168E-05</v>
      </c>
      <c r="D39" s="2">
        <v>8.207871E-05</v>
      </c>
      <c r="E39" s="2">
        <v>2.09944E-05</v>
      </c>
      <c r="F39" s="2">
        <v>-4.840826E-05</v>
      </c>
      <c r="G39" s="2">
        <v>0.0007732605</v>
      </c>
    </row>
    <row r="40" spans="2:7" ht="12.75" thickBot="1">
      <c r="B40" s="7" t="s">
        <v>45</v>
      </c>
      <c r="C40" s="18">
        <v>-0.003759</v>
      </c>
      <c r="D40" s="17" t="s">
        <v>46</v>
      </c>
      <c r="E40" s="18">
        <v>3.116018</v>
      </c>
      <c r="F40" s="17" t="s">
        <v>47</v>
      </c>
      <c r="G40" s="8">
        <v>55.09456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horizontalDpi="600" verticalDpi="600"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54</v>
      </c>
      <c r="D1" t="s">
        <v>2</v>
      </c>
      <c r="E1" t="s">
        <v>3</v>
      </c>
    </row>
    <row r="3" spans="1:7" ht="12.7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</row>
    <row r="4" spans="1:7" ht="12.75">
      <c r="A4" t="s">
        <v>11</v>
      </c>
      <c r="B4">
        <v>0.002279</v>
      </c>
      <c r="C4">
        <v>0.00376</v>
      </c>
      <c r="D4">
        <v>0.00376</v>
      </c>
      <c r="E4">
        <v>0.003758</v>
      </c>
      <c r="F4">
        <v>0.002064</v>
      </c>
      <c r="G4">
        <v>0.011714</v>
      </c>
    </row>
    <row r="5" spans="1:7" ht="12.75">
      <c r="A5" t="s">
        <v>12</v>
      </c>
      <c r="B5">
        <v>0.443777</v>
      </c>
      <c r="C5">
        <v>-1.313929</v>
      </c>
      <c r="D5">
        <v>0.012237</v>
      </c>
      <c r="E5">
        <v>0.724926</v>
      </c>
      <c r="F5">
        <v>0.590657</v>
      </c>
      <c r="G5">
        <v>4.470034</v>
      </c>
    </row>
    <row r="6" spans="1:7" ht="12.75">
      <c r="A6" t="s">
        <v>13</v>
      </c>
      <c r="B6" s="49">
        <v>48.10157</v>
      </c>
      <c r="C6" s="49">
        <v>-17.89916</v>
      </c>
      <c r="D6" s="49">
        <v>20.84297</v>
      </c>
      <c r="E6" s="49">
        <v>-49.46485</v>
      </c>
      <c r="F6" s="49">
        <v>31.57926</v>
      </c>
      <c r="G6" s="49">
        <v>-0.0001830251</v>
      </c>
    </row>
    <row r="7" spans="1:7" ht="12.75">
      <c r="A7" t="s">
        <v>14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15</v>
      </c>
      <c r="B8" s="49">
        <v>0.3075992</v>
      </c>
      <c r="C8" s="49">
        <v>2.147408</v>
      </c>
      <c r="D8" s="49">
        <v>0.8865115</v>
      </c>
      <c r="E8" s="49">
        <v>0.3567998</v>
      </c>
      <c r="F8" s="49">
        <v>-2.767281</v>
      </c>
      <c r="G8" s="49">
        <v>0.4954502</v>
      </c>
    </row>
    <row r="9" spans="1:7" ht="12.75">
      <c r="A9" t="s">
        <v>16</v>
      </c>
      <c r="B9" s="49">
        <v>0.1415801</v>
      </c>
      <c r="C9" s="49">
        <v>0.2386361</v>
      </c>
      <c r="D9" s="49">
        <v>0.2032018</v>
      </c>
      <c r="E9" s="49">
        <v>0.5059894</v>
      </c>
      <c r="F9" s="49">
        <v>-0.4996916</v>
      </c>
      <c r="G9" s="49">
        <v>0.1826706</v>
      </c>
    </row>
    <row r="10" spans="1:7" ht="12.75">
      <c r="A10" t="s">
        <v>17</v>
      </c>
      <c r="B10" s="49">
        <v>0.1214879</v>
      </c>
      <c r="C10" s="49">
        <v>-0.944633</v>
      </c>
      <c r="D10" s="49">
        <v>-0.399476</v>
      </c>
      <c r="E10" s="49">
        <v>-0.5337663</v>
      </c>
      <c r="F10" s="49">
        <v>0.4408811</v>
      </c>
      <c r="G10" s="49">
        <v>-0.3759893</v>
      </c>
    </row>
    <row r="11" spans="1:7" ht="12.75">
      <c r="A11" t="s">
        <v>18</v>
      </c>
      <c r="B11" s="49">
        <v>2.685129</v>
      </c>
      <c r="C11" s="49">
        <v>2.274372</v>
      </c>
      <c r="D11" s="49">
        <v>2.904897</v>
      </c>
      <c r="E11" s="49">
        <v>2.956265</v>
      </c>
      <c r="F11" s="49">
        <v>13.92421</v>
      </c>
      <c r="G11" s="49">
        <v>4.189205</v>
      </c>
    </row>
    <row r="12" spans="1:7" ht="12.75">
      <c r="A12" t="s">
        <v>19</v>
      </c>
      <c r="B12" s="49">
        <v>-0.1282182</v>
      </c>
      <c r="C12" s="49">
        <v>-0.3504033</v>
      </c>
      <c r="D12" s="49">
        <v>-0.2426785</v>
      </c>
      <c r="E12" s="49">
        <v>-0.1316216</v>
      </c>
      <c r="F12" s="49">
        <v>-0.5311434</v>
      </c>
      <c r="G12" s="49">
        <v>-0.2633072</v>
      </c>
    </row>
    <row r="13" spans="1:7" ht="12.75">
      <c r="A13" t="s">
        <v>20</v>
      </c>
      <c r="B13" s="49">
        <v>0.02741348</v>
      </c>
      <c r="C13" s="49">
        <v>0.05030421</v>
      </c>
      <c r="D13" s="49">
        <v>0.0309552</v>
      </c>
      <c r="E13" s="49">
        <v>0.01584132</v>
      </c>
      <c r="F13" s="49">
        <v>-0.07784691</v>
      </c>
      <c r="G13" s="49">
        <v>0.01708235</v>
      </c>
    </row>
    <row r="14" spans="1:7" ht="12.75">
      <c r="A14" t="s">
        <v>21</v>
      </c>
      <c r="B14" s="49">
        <v>0.04493487</v>
      </c>
      <c r="C14" s="49">
        <v>-0.004772025</v>
      </c>
      <c r="D14" s="49">
        <v>-0.005347891</v>
      </c>
      <c r="E14" s="49">
        <v>-0.04695338</v>
      </c>
      <c r="F14" s="49">
        <v>0.03898979</v>
      </c>
      <c r="G14" s="49">
        <v>-0.002024193</v>
      </c>
    </row>
    <row r="15" spans="1:7" ht="12.75">
      <c r="A15" t="s">
        <v>22</v>
      </c>
      <c r="B15" s="49">
        <v>-0.3143259</v>
      </c>
      <c r="C15" s="49">
        <v>-0.1014426</v>
      </c>
      <c r="D15" s="49">
        <v>-0.03902747</v>
      </c>
      <c r="E15" s="49">
        <v>-0.09500787</v>
      </c>
      <c r="F15" s="49">
        <v>-0.3395718</v>
      </c>
      <c r="G15" s="49">
        <v>-0.1473902</v>
      </c>
    </row>
    <row r="16" spans="1:7" ht="12.75">
      <c r="A16" t="s">
        <v>23</v>
      </c>
      <c r="B16" s="49">
        <v>-0.03438824</v>
      </c>
      <c r="C16" s="49">
        <v>-0.05470521</v>
      </c>
      <c r="D16" s="49">
        <v>-0.02212412</v>
      </c>
      <c r="E16" s="49">
        <v>-0.01071263</v>
      </c>
      <c r="F16" s="49">
        <v>-0.01681061</v>
      </c>
      <c r="G16" s="49">
        <v>-0.02830977</v>
      </c>
    </row>
    <row r="17" spans="1:7" ht="12.75">
      <c r="A17" t="s">
        <v>24</v>
      </c>
      <c r="B17" s="49">
        <v>-0.01927639</v>
      </c>
      <c r="C17" s="49">
        <v>-0.03168248</v>
      </c>
      <c r="D17" s="49">
        <v>-0.01980063</v>
      </c>
      <c r="E17" s="49">
        <v>-0.02155865</v>
      </c>
      <c r="F17" s="49">
        <v>-0.03959987</v>
      </c>
      <c r="G17" s="49">
        <v>-0.02562238</v>
      </c>
    </row>
    <row r="18" spans="1:7" ht="12.75">
      <c r="A18" t="s">
        <v>25</v>
      </c>
      <c r="B18" s="49">
        <v>0.01591162</v>
      </c>
      <c r="C18" s="49">
        <v>0.03876219</v>
      </c>
      <c r="D18" s="49">
        <v>0.02171528</v>
      </c>
      <c r="E18" s="49">
        <v>0.03327265</v>
      </c>
      <c r="F18" s="49">
        <v>-0.006979205</v>
      </c>
      <c r="G18" s="49">
        <v>0.02396494</v>
      </c>
    </row>
    <row r="19" spans="1:7" ht="12.75">
      <c r="A19" t="s">
        <v>26</v>
      </c>
      <c r="B19" s="49">
        <v>-0.1985867</v>
      </c>
      <c r="C19" s="49">
        <v>-0.1800713</v>
      </c>
      <c r="D19" s="49">
        <v>-0.1915533</v>
      </c>
      <c r="E19" s="49">
        <v>-0.182336</v>
      </c>
      <c r="F19" s="49">
        <v>-0.1399528</v>
      </c>
      <c r="G19" s="49">
        <v>-0.1807812</v>
      </c>
    </row>
    <row r="20" spans="1:7" ht="12.75">
      <c r="A20" t="s">
        <v>27</v>
      </c>
      <c r="B20" s="49">
        <v>-0.001528278</v>
      </c>
      <c r="C20" s="49">
        <v>0.00310272</v>
      </c>
      <c r="D20" s="49">
        <v>-0.001511725</v>
      </c>
      <c r="E20" s="49">
        <v>-0.003286371</v>
      </c>
      <c r="F20" s="49">
        <v>-0.008181964</v>
      </c>
      <c r="G20" s="49">
        <v>-0.001711373</v>
      </c>
    </row>
    <row r="21" spans="1:7" ht="12.75">
      <c r="A21" t="s">
        <v>28</v>
      </c>
      <c r="B21" s="49">
        <v>10.32889</v>
      </c>
      <c r="C21" s="49">
        <v>38.80712</v>
      </c>
      <c r="D21" s="49">
        <v>-48.28108</v>
      </c>
      <c r="E21" s="49">
        <v>-12.42139</v>
      </c>
      <c r="F21" s="49">
        <v>28.51279</v>
      </c>
      <c r="G21" s="49">
        <v>0.006454262</v>
      </c>
    </row>
    <row r="22" spans="1:7" ht="12.75">
      <c r="A22" t="s">
        <v>29</v>
      </c>
      <c r="B22" s="49">
        <v>8.875539</v>
      </c>
      <c r="C22" s="49">
        <v>-26.27865</v>
      </c>
      <c r="D22" s="49">
        <v>0.2447441</v>
      </c>
      <c r="E22" s="49">
        <v>14.49854</v>
      </c>
      <c r="F22" s="49">
        <v>11.81315</v>
      </c>
      <c r="G22" s="49">
        <v>0</v>
      </c>
    </row>
    <row r="23" spans="1:7" ht="12.75">
      <c r="A23" t="s">
        <v>30</v>
      </c>
      <c r="B23" s="49">
        <v>-1.805776</v>
      </c>
      <c r="C23" s="49">
        <v>-0.5404586</v>
      </c>
      <c r="D23" s="49">
        <v>-1.106625</v>
      </c>
      <c r="E23" s="49">
        <v>-0.2378373</v>
      </c>
      <c r="F23" s="49">
        <v>5.826426</v>
      </c>
      <c r="G23" s="49">
        <v>0.05258147</v>
      </c>
    </row>
    <row r="24" spans="1:7" ht="12.75">
      <c r="A24" t="s">
        <v>31</v>
      </c>
      <c r="B24" s="49">
        <v>-1.359259</v>
      </c>
      <c r="C24" s="49">
        <v>-3.860921</v>
      </c>
      <c r="D24" s="49">
        <v>-2.65276</v>
      </c>
      <c r="E24" s="49">
        <v>-4.124374</v>
      </c>
      <c r="F24" s="49">
        <v>-0.9158337</v>
      </c>
      <c r="G24" s="49">
        <v>-2.879398</v>
      </c>
    </row>
    <row r="25" spans="1:7" ht="12.75">
      <c r="A25" t="s">
        <v>32</v>
      </c>
      <c r="B25" s="49">
        <v>-0.6381133</v>
      </c>
      <c r="C25" s="49">
        <v>-0.2222216</v>
      </c>
      <c r="D25" s="49">
        <v>-0.6282176</v>
      </c>
      <c r="E25" s="49">
        <v>-0.173086</v>
      </c>
      <c r="F25" s="49">
        <v>-0.1376939</v>
      </c>
      <c r="G25" s="49">
        <v>-0.3576342</v>
      </c>
    </row>
    <row r="26" spans="1:7" ht="12.75">
      <c r="A26" t="s">
        <v>33</v>
      </c>
      <c r="B26" s="49">
        <v>0.9191549</v>
      </c>
      <c r="C26" s="49">
        <v>0.3476662</v>
      </c>
      <c r="D26" s="49">
        <v>0.3318359</v>
      </c>
      <c r="E26" s="49">
        <v>0.2517994</v>
      </c>
      <c r="F26" s="49">
        <v>1.65723</v>
      </c>
      <c r="G26" s="49">
        <v>0.577092</v>
      </c>
    </row>
    <row r="27" spans="1:7" ht="12.75">
      <c r="A27" t="s">
        <v>34</v>
      </c>
      <c r="B27" s="49">
        <v>-0.04179682</v>
      </c>
      <c r="C27" s="49">
        <v>0.009503708</v>
      </c>
      <c r="D27" s="49">
        <v>0.0060183</v>
      </c>
      <c r="E27" s="49">
        <v>-0.03381915</v>
      </c>
      <c r="F27" s="49">
        <v>-0.1279107</v>
      </c>
      <c r="G27" s="49">
        <v>-0.02738851</v>
      </c>
    </row>
    <row r="28" spans="1:7" ht="12.75">
      <c r="A28" t="s">
        <v>35</v>
      </c>
      <c r="B28" s="49">
        <v>-0.2041697</v>
      </c>
      <c r="C28" s="49">
        <v>-0.1241183</v>
      </c>
      <c r="D28" s="49">
        <v>-0.0696502</v>
      </c>
      <c r="E28" s="49">
        <v>-0.2402916</v>
      </c>
      <c r="F28" s="49">
        <v>-0.04571268</v>
      </c>
      <c r="G28" s="49">
        <v>-0.1402744</v>
      </c>
    </row>
    <row r="29" spans="1:7" ht="12.75">
      <c r="A29" t="s">
        <v>36</v>
      </c>
      <c r="B29" s="49">
        <v>-0.05258132</v>
      </c>
      <c r="C29" s="49">
        <v>0.00795867</v>
      </c>
      <c r="D29" s="49">
        <v>-0.07040233</v>
      </c>
      <c r="E29" s="49">
        <v>0.004337917</v>
      </c>
      <c r="F29" s="49">
        <v>-0.03418538</v>
      </c>
      <c r="G29" s="49">
        <v>-0.02617504</v>
      </c>
    </row>
    <row r="30" spans="1:7" ht="12.75">
      <c r="A30" t="s">
        <v>37</v>
      </c>
      <c r="B30" s="49">
        <v>0.04790887</v>
      </c>
      <c r="C30" s="49">
        <v>0.01867095</v>
      </c>
      <c r="D30" s="49">
        <v>0.04738196</v>
      </c>
      <c r="E30" s="49">
        <v>-0.04749952</v>
      </c>
      <c r="F30" s="49">
        <v>0.1387653</v>
      </c>
      <c r="G30" s="49">
        <v>0.02980235</v>
      </c>
    </row>
    <row r="31" spans="1:7" ht="12.75">
      <c r="A31" t="s">
        <v>38</v>
      </c>
      <c r="B31" s="49">
        <v>0.01882613</v>
      </c>
      <c r="C31" s="49">
        <v>-0.006311516</v>
      </c>
      <c r="D31" s="49">
        <v>-0.006285816</v>
      </c>
      <c r="E31" s="49">
        <v>-0.01599747</v>
      </c>
      <c r="F31" s="49">
        <v>0.03410903</v>
      </c>
      <c r="G31" s="49">
        <v>0.0003736756</v>
      </c>
    </row>
    <row r="32" spans="1:7" ht="12.75">
      <c r="A32" t="s">
        <v>39</v>
      </c>
      <c r="B32" s="49">
        <v>0.002104345</v>
      </c>
      <c r="C32" s="49">
        <v>0.03639185</v>
      </c>
      <c r="D32" s="49">
        <v>0.02231132</v>
      </c>
      <c r="E32" s="49">
        <v>0.007727719</v>
      </c>
      <c r="F32" s="49">
        <v>-0.007581345</v>
      </c>
      <c r="G32" s="49">
        <v>0.01529659</v>
      </c>
    </row>
    <row r="33" spans="1:7" ht="12.75">
      <c r="A33" t="s">
        <v>40</v>
      </c>
      <c r="B33" s="49">
        <v>0.0807877</v>
      </c>
      <c r="C33" s="49">
        <v>0.06943358</v>
      </c>
      <c r="D33" s="49">
        <v>0.08969693</v>
      </c>
      <c r="E33" s="49">
        <v>0.07207692</v>
      </c>
      <c r="F33" s="49">
        <v>0.03312454</v>
      </c>
      <c r="G33" s="49">
        <v>0.0718055</v>
      </c>
    </row>
    <row r="34" spans="1:7" ht="12.75">
      <c r="A34" t="s">
        <v>41</v>
      </c>
      <c r="B34" s="49">
        <v>0.003323448</v>
      </c>
      <c r="C34" s="49">
        <v>0.004245936</v>
      </c>
      <c r="D34" s="49">
        <v>0.006399807</v>
      </c>
      <c r="E34" s="49">
        <v>-0.001954635</v>
      </c>
      <c r="F34" s="49">
        <v>-0.02353152</v>
      </c>
      <c r="G34" s="49">
        <v>-0.0005218594</v>
      </c>
    </row>
    <row r="35" spans="1:7" ht="12.75">
      <c r="A35" t="s">
        <v>42</v>
      </c>
      <c r="B35" s="49">
        <v>-4.290958E-05</v>
      </c>
      <c r="C35" s="49">
        <v>0.0006816896</v>
      </c>
      <c r="D35" s="49">
        <v>-0.001472726</v>
      </c>
      <c r="E35" s="49">
        <v>0.00127482</v>
      </c>
      <c r="F35" s="49">
        <v>0.004184543</v>
      </c>
      <c r="G35" s="49">
        <v>0.0006629289</v>
      </c>
    </row>
    <row r="36" spans="1:6" ht="12.75">
      <c r="A36" t="s">
        <v>43</v>
      </c>
      <c r="B36" s="49">
        <v>21.74988</v>
      </c>
      <c r="C36" s="49">
        <v>21.74378</v>
      </c>
      <c r="D36" s="49">
        <v>21.74683</v>
      </c>
      <c r="E36" s="49">
        <v>21.74378</v>
      </c>
      <c r="F36" s="49">
        <v>21.74988</v>
      </c>
    </row>
    <row r="37" spans="1:6" ht="12.75">
      <c r="A37" t="s">
        <v>44</v>
      </c>
      <c r="B37" s="49">
        <v>-0.1536051</v>
      </c>
      <c r="C37" s="49">
        <v>-0.09460449</v>
      </c>
      <c r="D37" s="49">
        <v>-0.05950928</v>
      </c>
      <c r="E37" s="49">
        <v>-0.02848307</v>
      </c>
      <c r="F37" s="49">
        <v>-0.01322428</v>
      </c>
    </row>
    <row r="38" spans="1:7" ht="12.75">
      <c r="A38" t="s">
        <v>55</v>
      </c>
      <c r="B38" s="49">
        <v>-8.17882E-05</v>
      </c>
      <c r="C38" s="49">
        <v>3.060172E-05</v>
      </c>
      <c r="D38" s="49">
        <v>-3.543104E-05</v>
      </c>
      <c r="E38" s="49">
        <v>8.412068E-05</v>
      </c>
      <c r="F38" s="49">
        <v>-5.374193E-05</v>
      </c>
      <c r="G38" s="49">
        <v>0.0001779763</v>
      </c>
    </row>
    <row r="39" spans="1:7" ht="12.75">
      <c r="A39" t="s">
        <v>56</v>
      </c>
      <c r="B39" s="49">
        <v>-1.748653E-05</v>
      </c>
      <c r="C39" s="49">
        <v>-6.589168E-05</v>
      </c>
      <c r="D39" s="49">
        <v>8.207871E-05</v>
      </c>
      <c r="E39" s="49">
        <v>2.09944E-05</v>
      </c>
      <c r="F39" s="49">
        <v>-4.840826E-05</v>
      </c>
      <c r="G39" s="49">
        <v>0.0007732605</v>
      </c>
    </row>
    <row r="40" spans="2:7" ht="12.75">
      <c r="B40" t="s">
        <v>45</v>
      </c>
      <c r="C40">
        <v>-0.003759</v>
      </c>
      <c r="D40" t="s">
        <v>46</v>
      </c>
      <c r="E40">
        <v>3.116018</v>
      </c>
      <c r="F40" t="s">
        <v>47</v>
      </c>
      <c r="G40">
        <v>55.09456</v>
      </c>
    </row>
    <row r="42" ht="12.75">
      <c r="A42" t="s">
        <v>57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-8.178818923042015E-05</v>
      </c>
      <c r="C50">
        <f>-0.017/(C7*C7+C22*C22)*(C21*C22+C6*C7)</f>
        <v>3.060172645751718E-05</v>
      </c>
      <c r="D50">
        <f>-0.017/(D7*D7+D22*D22)*(D21*D22+D6*D7)</f>
        <v>-3.543104017216675E-05</v>
      </c>
      <c r="E50">
        <f>-0.017/(E7*E7+E22*E22)*(E21*E22+E6*E7)</f>
        <v>8.412068381523819E-05</v>
      </c>
      <c r="F50">
        <f>-0.017/(F7*F7+F22*F22)*(F21*F22+F6*F7)</f>
        <v>-5.374192739994671E-05</v>
      </c>
      <c r="G50">
        <f>(B50*B$4+C50*C$4+D50*D$4+E50*E$4+F50*F$4)/SUM(B$4:F$4)</f>
        <v>4.152671410058396E-08</v>
      </c>
    </row>
    <row r="51" spans="1:7" ht="12.75">
      <c r="A51" t="s">
        <v>59</v>
      </c>
      <c r="B51">
        <f>-0.017/(B7*B7+B22*B22)*(B21*B7-B6*B22)</f>
        <v>-1.7486521573674602E-05</v>
      </c>
      <c r="C51">
        <f>-0.017/(C7*C7+C22*C22)*(C21*C7-C6*C22)</f>
        <v>-6.58916867941027E-05</v>
      </c>
      <c r="D51">
        <f>-0.017/(D7*D7+D22*D22)*(D21*D7-D6*D22)</f>
        <v>8.207870315380391E-05</v>
      </c>
      <c r="E51">
        <f>-0.017/(E7*E7+E22*E22)*(E21*E7-E6*E22)</f>
        <v>2.099440029008774E-05</v>
      </c>
      <c r="F51">
        <f>-0.017/(F7*F7+F22*F22)*(F21*F7-F6*F22)</f>
        <v>-4.840825685503353E-05</v>
      </c>
      <c r="G51">
        <f>(B51*B$4+C51*C$4+D51*D$4+E51*E$4+F51*F$4)/SUM(B$4:F$4)</f>
        <v>-4.024718371024414E-10</v>
      </c>
    </row>
    <row r="58" ht="12.75">
      <c r="A58" t="s">
        <v>61</v>
      </c>
    </row>
    <row r="60" spans="2:6" ht="12.75">
      <c r="B60" t="s">
        <v>5</v>
      </c>
      <c r="C60" t="s">
        <v>6</v>
      </c>
      <c r="D60" t="s">
        <v>7</v>
      </c>
      <c r="E60" t="s">
        <v>8</v>
      </c>
      <c r="F60" t="s">
        <v>9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9999.993325326757</v>
      </c>
      <c r="C62">
        <f>C7+(2/0.017)*(C8*C50-C23*C51)</f>
        <v>10000.003541489814</v>
      </c>
      <c r="D62">
        <f>D7+(2/0.017)*(D8*D50-D23*D51)</f>
        <v>10000.006990625918</v>
      </c>
      <c r="E62">
        <f>E7+(2/0.017)*(E8*E50-E23*E51)</f>
        <v>10000.004118528781</v>
      </c>
      <c r="F62">
        <f>F7+(2/0.017)*(F8*F50-F23*F51)</f>
        <v>10000.050678369524</v>
      </c>
    </row>
    <row r="63" spans="1:6" ht="12.75">
      <c r="A63" t="s">
        <v>67</v>
      </c>
      <c r="B63">
        <f>B8+(3/0.017)*(B9*B50-B24*B51)</f>
        <v>0.30136126614627534</v>
      </c>
      <c r="C63">
        <f>C8+(3/0.017)*(C9*C50-C24*C51)</f>
        <v>2.1038021316564084</v>
      </c>
      <c r="D63">
        <f>D8+(3/0.017)*(D9*D50-D24*D51)</f>
        <v>0.9236648146069579</v>
      </c>
      <c r="E63">
        <f>E8+(3/0.017)*(E9*E50-E24*E51)</f>
        <v>0.37959149406469866</v>
      </c>
      <c r="F63">
        <f>F8+(3/0.017)*(F9*F50-F24*F51)</f>
        <v>-2.7703656217582115</v>
      </c>
    </row>
    <row r="64" spans="1:6" ht="12.75">
      <c r="A64" t="s">
        <v>68</v>
      </c>
      <c r="B64">
        <f>B9+(4/0.017)*(B10*B50-B25*B51)</f>
        <v>0.13661665121381056</v>
      </c>
      <c r="C64">
        <f>C9+(4/0.017)*(C10*C50-C25*C51)</f>
        <v>0.228389051356511</v>
      </c>
      <c r="D64">
        <f>D9+(4/0.017)*(D10*D50-D25*D51)</f>
        <v>0.2186646555553439</v>
      </c>
      <c r="E64">
        <f>E9+(4/0.017)*(E10*E50-E25*E51)</f>
        <v>0.4962795295564896</v>
      </c>
      <c r="F64">
        <f>F9+(4/0.017)*(F10*F50-F25*F51)</f>
        <v>-0.5068349698227718</v>
      </c>
    </row>
    <row r="65" spans="1:6" ht="12.75">
      <c r="A65" t="s">
        <v>69</v>
      </c>
      <c r="B65">
        <f>B10+(5/0.017)*(B11*B50-B26*B51)</f>
        <v>0.06162348330244408</v>
      </c>
      <c r="C65">
        <f>C10+(5/0.017)*(C11*C50-C26*C51)</f>
        <v>-0.9174247581864905</v>
      </c>
      <c r="D65">
        <f>D10+(5/0.017)*(D11*D50-D26*D51)</f>
        <v>-0.43775840665731824</v>
      </c>
      <c r="E65">
        <f>E10+(5/0.017)*(E11*E50-E26*E51)</f>
        <v>-0.46217904825216144</v>
      </c>
      <c r="F65">
        <f>F10+(5/0.017)*(F11*F50-F26*F51)</f>
        <v>0.2443839625253692</v>
      </c>
    </row>
    <row r="66" spans="1:6" ht="12.75">
      <c r="A66" t="s">
        <v>70</v>
      </c>
      <c r="B66">
        <f>B11+(6/0.017)*(B12*B50-B27*B51)</f>
        <v>2.688572242379909</v>
      </c>
      <c r="C66">
        <f>C11+(6/0.017)*(C12*C50-C27*C51)</f>
        <v>2.27080844802865</v>
      </c>
      <c r="D66">
        <f>D11+(6/0.017)*(D12*D50-D27*D51)</f>
        <v>2.907757368502317</v>
      </c>
      <c r="E66">
        <f>E11+(6/0.017)*(E12*E50-E27*E51)</f>
        <v>2.9526077930973114</v>
      </c>
      <c r="F66">
        <f>F11+(6/0.017)*(F12*F50-F27*F51)</f>
        <v>13.93209920094882</v>
      </c>
    </row>
    <row r="67" spans="1:6" ht="12.75">
      <c r="A67" t="s">
        <v>71</v>
      </c>
      <c r="B67">
        <f>B12+(7/0.017)*(B13*B50-B28*B51)</f>
        <v>-0.13061150689847736</v>
      </c>
      <c r="C67">
        <f>C12+(7/0.017)*(C13*C50-C28*C51)</f>
        <v>-0.3531369929014438</v>
      </c>
      <c r="D67">
        <f>D12+(7/0.017)*(D13*D50-D28*D51)</f>
        <v>-0.24077613752413768</v>
      </c>
      <c r="E67">
        <f>E12+(7/0.017)*(E13*E50-E28*E51)</f>
        <v>-0.1289956279438958</v>
      </c>
      <c r="F67">
        <f>F12+(7/0.017)*(F13*F50-F28*F51)</f>
        <v>-0.530331905716829</v>
      </c>
    </row>
    <row r="68" spans="1:6" ht="12.75">
      <c r="A68" t="s">
        <v>72</v>
      </c>
      <c r="B68">
        <f>B13+(8/0.017)*(B14*B50-B29*B51)</f>
        <v>0.02525131245310277</v>
      </c>
      <c r="C68">
        <f>C13+(8/0.017)*(C14*C50-C29*C51)</f>
        <v>0.050482270229289035</v>
      </c>
      <c r="D68">
        <f>D13+(8/0.017)*(D14*D50-D29*D51)</f>
        <v>0.03376367684059459</v>
      </c>
      <c r="E68">
        <f>E13+(8/0.017)*(E14*E50-E29*E51)</f>
        <v>0.013939756518136514</v>
      </c>
      <c r="F68">
        <f>F13+(8/0.017)*(F14*F50-F29*F51)</f>
        <v>-0.07961172935023346</v>
      </c>
    </row>
    <row r="69" spans="1:6" ht="12.75">
      <c r="A69" t="s">
        <v>73</v>
      </c>
      <c r="B69">
        <f>B14+(9/0.017)*(B15*B50-B30*B51)</f>
        <v>0.058988584770731024</v>
      </c>
      <c r="C69">
        <f>C14+(9/0.017)*(C15*C50-C30*C51)</f>
        <v>-0.005764173515359931</v>
      </c>
      <c r="D69">
        <f>D14+(9/0.017)*(D15*D50-D30*D51)</f>
        <v>-0.006674737691216258</v>
      </c>
      <c r="E69">
        <f>E14+(9/0.017)*(E15*E50-E30*E51)</f>
        <v>-0.05065656397069765</v>
      </c>
      <c r="F69">
        <f>F14+(9/0.017)*(F15*F50-F30*F51)</f>
        <v>0.052207417280512654</v>
      </c>
    </row>
    <row r="70" spans="1:6" ht="12.75">
      <c r="A70" t="s">
        <v>74</v>
      </c>
      <c r="B70">
        <f>B15+(10/0.017)*(B16*B50-B31*B51)</f>
        <v>-0.31247780858305</v>
      </c>
      <c r="C70">
        <f>C15+(10/0.017)*(C16*C50-C31*C51)</f>
        <v>-0.1026719825339347</v>
      </c>
      <c r="D70">
        <f>D15+(10/0.017)*(D16*D50-D31*D51)</f>
        <v>-0.03826287458233102</v>
      </c>
      <c r="E70">
        <f>E15+(10/0.017)*(E16*E50-E31*E51)</f>
        <v>-0.09534039733661821</v>
      </c>
      <c r="F70">
        <f>F15+(10/0.017)*(F16*F50-F31*F51)</f>
        <v>-0.33806909807795005</v>
      </c>
    </row>
    <row r="71" spans="1:6" ht="12.75">
      <c r="A71" t="s">
        <v>75</v>
      </c>
      <c r="B71">
        <f>B16+(11/0.017)*(B17*B50-B32*B51)</f>
        <v>-0.03334428907178567</v>
      </c>
      <c r="C71">
        <f>C16+(11/0.017)*(C17*C50-C32*C51)</f>
        <v>-0.053780962955786805</v>
      </c>
      <c r="D71">
        <f>D16+(11/0.017)*(D17*D50-D32*D51)</f>
        <v>-0.022855120013949324</v>
      </c>
      <c r="E71">
        <f>E16+(11/0.017)*(E17*E50-E32*E51)</f>
        <v>-0.011991067603978571</v>
      </c>
      <c r="F71">
        <f>F16+(11/0.017)*(F17*F50-F32*F51)</f>
        <v>-0.015671027054839547</v>
      </c>
    </row>
    <row r="72" spans="1:6" ht="12.75">
      <c r="A72" t="s">
        <v>76</v>
      </c>
      <c r="B72">
        <f>B17+(12/0.017)*(B18*B50-B33*B51)</f>
        <v>-0.019197815926059993</v>
      </c>
      <c r="C72">
        <f>C17+(12/0.017)*(C18*C50-C33*C51)</f>
        <v>-0.027615690135321707</v>
      </c>
      <c r="D72">
        <f>D17+(12/0.017)*(D18*D50-D33*D51)</f>
        <v>-0.025540584811275795</v>
      </c>
      <c r="E72">
        <f>E17+(12/0.017)*(E18*E50-E33*E51)</f>
        <v>-0.020651092569278738</v>
      </c>
      <c r="F72">
        <f>F17+(12/0.017)*(F18*F50-F33*F51)</f>
        <v>-0.038203227292509995</v>
      </c>
    </row>
    <row r="73" spans="1:6" ht="12.75">
      <c r="A73" t="s">
        <v>77</v>
      </c>
      <c r="B73">
        <f>B18+(13/0.017)*(B19*B50-B34*B51)</f>
        <v>0.02837644987436139</v>
      </c>
      <c r="C73">
        <f>C18+(13/0.017)*(C19*C50-C34*C51)</f>
        <v>0.03476222705029022</v>
      </c>
      <c r="D73">
        <f>D18+(13/0.017)*(D19*D50-D34*D51)</f>
        <v>0.02650359661820083</v>
      </c>
      <c r="E73">
        <f>E18+(13/0.017)*(E19*E50-E34*E51)</f>
        <v>0.021574796824187337</v>
      </c>
      <c r="F73">
        <f>F18+(13/0.017)*(F19*F50-F34*F51)</f>
        <v>-0.0020986889067818393</v>
      </c>
    </row>
    <row r="74" spans="1:6" ht="12.75">
      <c r="A74" t="s">
        <v>78</v>
      </c>
      <c r="B74">
        <f>B19+(14/0.017)*(B20*B50-B35*B51)</f>
        <v>-0.19848438079332353</v>
      </c>
      <c r="C74">
        <f>C19+(14/0.017)*(C20*C50-C35*C51)</f>
        <v>-0.17995611601596495</v>
      </c>
      <c r="D74">
        <f>D19+(14/0.017)*(D20*D50-D35*D51)</f>
        <v>-0.19140964235227106</v>
      </c>
      <c r="E74">
        <f>E19+(14/0.017)*(E20*E50-E35*E51)</f>
        <v>-0.1825857071764916</v>
      </c>
      <c r="F74">
        <f>F19+(14/0.017)*(F20*F50-F35*F51)</f>
        <v>-0.13942386274900076</v>
      </c>
    </row>
    <row r="75" spans="1:6" ht="12.75">
      <c r="A75" t="s">
        <v>79</v>
      </c>
      <c r="B75" s="49">
        <f>B20</f>
        <v>-0.001528278</v>
      </c>
      <c r="C75" s="49">
        <f>C20</f>
        <v>0.00310272</v>
      </c>
      <c r="D75" s="49">
        <f>D20</f>
        <v>-0.001511725</v>
      </c>
      <c r="E75" s="49">
        <f>E20</f>
        <v>-0.003286371</v>
      </c>
      <c r="F75" s="49">
        <f>F20</f>
        <v>-0.008181964</v>
      </c>
    </row>
    <row r="78" ht="12.75">
      <c r="A78" t="s">
        <v>61</v>
      </c>
    </row>
    <row r="80" spans="2:6" ht="12.75">
      <c r="B80" t="s">
        <v>5</v>
      </c>
      <c r="C80" t="s">
        <v>6</v>
      </c>
      <c r="D80" t="s">
        <v>7</v>
      </c>
      <c r="E80" t="s">
        <v>8</v>
      </c>
      <c r="F80" t="s">
        <v>9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8.892281624605754</v>
      </c>
      <c r="C82">
        <f>C22+(2/0.017)*(C8*C51+C23*C50)</f>
        <v>-26.29724238842282</v>
      </c>
      <c r="D82">
        <f>D22+(2/0.017)*(D8*D51+D23*D50)</f>
        <v>0.2579173457742891</v>
      </c>
      <c r="E82">
        <f>E22+(2/0.017)*(E8*E51+E23*E50)</f>
        <v>14.497067501354335</v>
      </c>
      <c r="F82">
        <f>F22+(2/0.017)*(F8*F51+F23*F50)</f>
        <v>11.792071868981752</v>
      </c>
    </row>
    <row r="83" spans="1:6" ht="12.75">
      <c r="A83" t="s">
        <v>82</v>
      </c>
      <c r="B83">
        <f>B23+(3/0.017)*(B9*B51+B24*B50)</f>
        <v>-1.786594425500218</v>
      </c>
      <c r="C83">
        <f>C23+(3/0.017)*(C9*C51+C24*C50)</f>
        <v>-0.5640835970838324</v>
      </c>
      <c r="D83">
        <f>D23+(3/0.017)*(D9*D51+D24*D50)</f>
        <v>-1.0870952494677113</v>
      </c>
      <c r="E83">
        <f>E23+(3/0.017)*(E9*E51+E24*E50)</f>
        <v>-0.2971882795029967</v>
      </c>
      <c r="F83">
        <f>F23+(3/0.017)*(F9*F51+F24*F50)</f>
        <v>5.83938032956534</v>
      </c>
    </row>
    <row r="84" spans="1:6" ht="12.75">
      <c r="A84" t="s">
        <v>83</v>
      </c>
      <c r="B84">
        <f>B24+(4/0.017)*(B10*B51+B25*B50)</f>
        <v>-1.3474788281066923</v>
      </c>
      <c r="C84">
        <f>C24+(4/0.017)*(C10*C51+C25*C50)</f>
        <v>-3.847875565375242</v>
      </c>
      <c r="D84">
        <f>D24+(4/0.017)*(D10*D51+D25*D50)</f>
        <v>-2.6552376632937897</v>
      </c>
      <c r="E84">
        <f>E24+(4/0.017)*(E10*E51+E25*E50)</f>
        <v>-4.130436639068801</v>
      </c>
      <c r="F84">
        <f>F24+(4/0.017)*(F10*F51+F25*F50)</f>
        <v>-0.9191142529303797</v>
      </c>
    </row>
    <row r="85" spans="1:6" ht="12.75">
      <c r="A85" t="s">
        <v>84</v>
      </c>
      <c r="B85">
        <f>B25+(5/0.017)*(B11*B51+B26*B50)</f>
        <v>-0.6740337650234903</v>
      </c>
      <c r="C85">
        <f>C25+(5/0.017)*(C11*C51+C26*C50)</f>
        <v>-0.26316954750775073</v>
      </c>
      <c r="D85">
        <f>D25+(5/0.017)*(D11*D51+D26*D50)</f>
        <v>-0.5615491036906152</v>
      </c>
      <c r="E85">
        <f>E25+(5/0.017)*(E11*E51+E26*E50)</f>
        <v>-0.1486017210335756</v>
      </c>
      <c r="F85">
        <f>F25+(5/0.017)*(F11*F51+F26*F50)</f>
        <v>-0.3621378613318942</v>
      </c>
    </row>
    <row r="86" spans="1:6" ht="12.75">
      <c r="A86" t="s">
        <v>85</v>
      </c>
      <c r="B86">
        <f>B26+(6/0.017)*(B12*B51+B27*B50)</f>
        <v>0.9211527505448803</v>
      </c>
      <c r="C86">
        <f>C26+(6/0.017)*(C12*C51+C27*C50)</f>
        <v>0.3559177862474476</v>
      </c>
      <c r="D86">
        <f>D26+(6/0.017)*(D12*D51+D27*D50)</f>
        <v>0.3247304984026899</v>
      </c>
      <c r="E86">
        <f>E26+(6/0.017)*(E12*E51+E27*E50)</f>
        <v>0.2498200329713158</v>
      </c>
      <c r="F86">
        <f>F26+(6/0.017)*(F12*F51+F27*F50)</f>
        <v>1.668730903654282</v>
      </c>
    </row>
    <row r="87" spans="1:6" ht="12.75">
      <c r="A87" t="s">
        <v>86</v>
      </c>
      <c r="B87">
        <f>B27+(7/0.017)*(B13*B51+B28*B50)</f>
        <v>-0.035118283203234096</v>
      </c>
      <c r="C87">
        <f>C27+(7/0.017)*(C13*C51+C28*C50)</f>
        <v>0.006574881846881308</v>
      </c>
      <c r="D87">
        <f>D27+(7/0.017)*(D13*D51+D28*D50)</f>
        <v>0.008080640702497796</v>
      </c>
      <c r="E87">
        <f>E27+(7/0.017)*(E13*E51+E28*E50)</f>
        <v>-0.04200540899158707</v>
      </c>
      <c r="F87">
        <f>F27+(7/0.017)*(F13*F51+F28*F50)</f>
        <v>-0.12534741498757213</v>
      </c>
    </row>
    <row r="88" spans="1:6" ht="12.75">
      <c r="A88" t="s">
        <v>87</v>
      </c>
      <c r="B88">
        <f>B28+(8/0.017)*(B14*B51+B29*B50)</f>
        <v>-0.20251568758753882</v>
      </c>
      <c r="C88">
        <f>C28+(8/0.017)*(C14*C51+C29*C50)</f>
        <v>-0.1238557184381274</v>
      </c>
      <c r="D88">
        <f>D28+(8/0.017)*(D14*D51+D29*D50)</f>
        <v>-0.06868291537667941</v>
      </c>
      <c r="E88">
        <f>E28+(8/0.017)*(E14*E51+E29*E50)</f>
        <v>-0.24058376447544416</v>
      </c>
      <c r="F88">
        <f>F28+(8/0.017)*(F14*F51+F29*F50)</f>
        <v>-0.04573632214538552</v>
      </c>
    </row>
    <row r="89" spans="1:6" ht="12.75">
      <c r="A89" t="s">
        <v>88</v>
      </c>
      <c r="B89">
        <f>B29+(9/0.017)*(B15*B51+B30*B50)</f>
        <v>-0.05174586222616166</v>
      </c>
      <c r="C89">
        <f>C29+(9/0.017)*(C15*C51+C30*C50)</f>
        <v>0.011799863293084282</v>
      </c>
      <c r="D89">
        <f>D29+(9/0.017)*(D15*D51+D30*D50)</f>
        <v>-0.07298697978108999</v>
      </c>
      <c r="E89">
        <f>E29+(9/0.017)*(E15*E51+E30*E50)</f>
        <v>0.0011665682817024823</v>
      </c>
      <c r="F89">
        <f>F29+(9/0.017)*(F15*F51+F30*F50)</f>
        <v>-0.029430963639291284</v>
      </c>
    </row>
    <row r="90" spans="1:6" ht="12.75">
      <c r="A90" t="s">
        <v>89</v>
      </c>
      <c r="B90">
        <f>B30+(10/0.017)*(B16*B51+B31*B50)</f>
        <v>0.04735685565748483</v>
      </c>
      <c r="C90">
        <f>C30+(10/0.017)*(C16*C51+C31*C50)</f>
        <v>0.0206777001630361</v>
      </c>
      <c r="D90">
        <f>D30+(10/0.017)*(D16*D51+D31*D50)</f>
        <v>0.046444779953642185</v>
      </c>
      <c r="E90">
        <f>E30+(10/0.017)*(E16*E51+E31*E50)</f>
        <v>-0.0484234160929961</v>
      </c>
      <c r="F90">
        <f>F30+(10/0.017)*(F16*F51+F31*F50)</f>
        <v>0.13816570430166306</v>
      </c>
    </row>
    <row r="91" spans="1:6" ht="12.75">
      <c r="A91" t="s">
        <v>90</v>
      </c>
      <c r="B91">
        <f>B31+(11/0.017)*(B17*B51+B32*B50)</f>
        <v>0.01893287299222625</v>
      </c>
      <c r="C91">
        <f>C31+(11/0.017)*(C17*C51+C32*C50)</f>
        <v>-0.0042401089195271986</v>
      </c>
      <c r="D91">
        <f>D31+(11/0.017)*(D17*D51+D32*D50)</f>
        <v>-0.007848931081156828</v>
      </c>
      <c r="E91">
        <f>E31+(11/0.017)*(E17*E51+E32*E50)</f>
        <v>-0.015869708184307108</v>
      </c>
      <c r="F91">
        <f>F31+(11/0.017)*(F17*F51+F32*F50)</f>
        <v>0.03561305144003934</v>
      </c>
    </row>
    <row r="92" spans="1:6" ht="12.75">
      <c r="A92" t="s">
        <v>91</v>
      </c>
      <c r="B92">
        <f>B32+(12/0.017)*(B18*B51+B33*B50)</f>
        <v>-0.0027561622339947246</v>
      </c>
      <c r="C92">
        <f>C32+(12/0.017)*(C18*C51+C33*C50)</f>
        <v>0.036088801533547744</v>
      </c>
      <c r="D92">
        <f>D32+(12/0.017)*(D18*D51+D33*D50)</f>
        <v>0.02132612458179179</v>
      </c>
      <c r="E92">
        <f>E32+(12/0.017)*(E18*E51+E33*E50)</f>
        <v>0.01250068309212344</v>
      </c>
      <c r="F92">
        <f>F32+(12/0.017)*(F18*F51+F33*F50)</f>
        <v>-0.008599457100390138</v>
      </c>
    </row>
    <row r="93" spans="1:6" ht="12.75">
      <c r="A93" t="s">
        <v>92</v>
      </c>
      <c r="B93">
        <f>B33+(13/0.017)*(B19*B51+B34*B50)</f>
        <v>0.08323534903872672</v>
      </c>
      <c r="C93">
        <f>C33+(13/0.017)*(C19*C51+C34*C50)</f>
        <v>0.07860633004347384</v>
      </c>
      <c r="D93">
        <f>D33+(13/0.017)*(D19*D51+D34*D50)</f>
        <v>0.07750048426584384</v>
      </c>
      <c r="E93">
        <f>E33+(13/0.017)*(E19*E51+E34*E50)</f>
        <v>0.0690238621968627</v>
      </c>
      <c r="F93">
        <f>F33+(13/0.017)*(F19*F51+F34*F50)</f>
        <v>0.0392723931930947</v>
      </c>
    </row>
    <row r="94" spans="1:6" ht="12.75">
      <c r="A94" t="s">
        <v>93</v>
      </c>
      <c r="B94">
        <f>B34+(14/0.017)*(B20*B51+B35*B50)</f>
        <v>0.0033483463931135143</v>
      </c>
      <c r="C94">
        <f>C34+(14/0.017)*(C20*C51+C35*C50)</f>
        <v>0.004094750349356276</v>
      </c>
      <c r="D94">
        <f>D34+(14/0.017)*(D20*D51+D35*D50)</f>
        <v>0.006340595059506338</v>
      </c>
      <c r="E94">
        <f>E34+(14/0.017)*(E20*E51+E35*E50)</f>
        <v>-0.001923140483169501</v>
      </c>
      <c r="F94">
        <f>F34+(14/0.017)*(F20*F51+F35*F50)</f>
        <v>-0.023390540651590734</v>
      </c>
    </row>
    <row r="95" spans="1:6" ht="12.75">
      <c r="A95" t="s">
        <v>94</v>
      </c>
      <c r="B95" s="49">
        <f>B35</f>
        <v>-4.290958E-05</v>
      </c>
      <c r="C95" s="49">
        <f>C35</f>
        <v>0.0006816896</v>
      </c>
      <c r="D95" s="49">
        <f>D35</f>
        <v>-0.001472726</v>
      </c>
      <c r="E95" s="49">
        <f>E35</f>
        <v>0.00127482</v>
      </c>
      <c r="F95" s="49">
        <f>F35</f>
        <v>0.004184543</v>
      </c>
    </row>
    <row r="98" ht="12.75">
      <c r="A98" t="s">
        <v>62</v>
      </c>
    </row>
    <row r="100" spans="2:11" ht="12.75">
      <c r="B100" t="s">
        <v>5</v>
      </c>
      <c r="C100" t="s">
        <v>6</v>
      </c>
      <c r="D100" t="s">
        <v>7</v>
      </c>
      <c r="E100" t="s">
        <v>8</v>
      </c>
      <c r="F100" t="s">
        <v>9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0.3013614672952075</v>
      </c>
      <c r="C103">
        <f>C63*10000/C62</f>
        <v>2.1038013865972904</v>
      </c>
      <c r="D103">
        <f>D63*10000/D62</f>
        <v>0.9236641689078902</v>
      </c>
      <c r="E103">
        <f>E63*10000/E62</f>
        <v>0.3795913377289137</v>
      </c>
      <c r="F103">
        <f>F63*10000/F62</f>
        <v>-2.770351582068093</v>
      </c>
      <c r="G103">
        <f>AVERAGE(C103:E103)</f>
        <v>1.1356856310780314</v>
      </c>
      <c r="H103">
        <f>STDEV(C103:E103)</f>
        <v>0.8814419427677842</v>
      </c>
      <c r="I103">
        <f>(B103*B4+C103*C4+D103*D4+E103*E4+F103*F4)/SUM(B4:F4)</f>
        <v>0.497956075440879</v>
      </c>
      <c r="K103">
        <f>(LN(H103)+LN(H123))/2-LN(K114*K115^3)</f>
        <v>-4.397531943415531</v>
      </c>
    </row>
    <row r="104" spans="1:11" ht="12.75">
      <c r="A104" t="s">
        <v>68</v>
      </c>
      <c r="B104">
        <f>B64*10000/B62</f>
        <v>0.13661674240102206</v>
      </c>
      <c r="C104">
        <f>C64*10000/C62</f>
        <v>0.22838897047278972</v>
      </c>
      <c r="D104">
        <f>D64*10000/D62</f>
        <v>0.21866450269516993</v>
      </c>
      <c r="E104">
        <f>E64*10000/E62</f>
        <v>0.4962793251624212</v>
      </c>
      <c r="F104">
        <f>F64*10000/F62</f>
        <v>-0.5068324012787999</v>
      </c>
      <c r="G104">
        <f>AVERAGE(C104:E104)</f>
        <v>0.31444426611012694</v>
      </c>
      <c r="H104">
        <f>STDEV(C104:E104)</f>
        <v>0.15754882685632107</v>
      </c>
      <c r="I104">
        <f>(B104*B4+C104*C4+D104*D4+E104*E4+F104*F4)/SUM(B4:F4)</f>
        <v>0.1799619898063116</v>
      </c>
      <c r="K104">
        <f>(LN(H104)+LN(H124))/2-LN(K114*K115^4)</f>
        <v>-4.3335653316806635</v>
      </c>
    </row>
    <row r="105" spans="1:11" ht="12.75">
      <c r="A105" t="s">
        <v>69</v>
      </c>
      <c r="B105">
        <f>B65*10000/B62</f>
        <v>0.06162352443413305</v>
      </c>
      <c r="C105">
        <f>C65*10000/C62</f>
        <v>-0.917424433281562</v>
      </c>
      <c r="D105">
        <f>D65*10000/D62</f>
        <v>-0.4377581006370058</v>
      </c>
      <c r="E105">
        <f>E65*10000/E62</f>
        <v>-0.46217885790246865</v>
      </c>
      <c r="F105">
        <f>F65*10000/F62</f>
        <v>0.24438272403356984</v>
      </c>
      <c r="G105">
        <f>AVERAGE(C105:E105)</f>
        <v>-0.6057871306070121</v>
      </c>
      <c r="H105">
        <f>STDEV(C105:E105)</f>
        <v>0.2701618952777324</v>
      </c>
      <c r="I105">
        <f>(B105*B4+C105*C4+D105*D4+E105*E4+F105*F4)/SUM(B4:F4)</f>
        <v>-0.39610194743874366</v>
      </c>
      <c r="K105">
        <f>(LN(H105)+LN(H125))/2-LN(K114*K115^5)</f>
        <v>-4.123094575568908</v>
      </c>
    </row>
    <row r="106" spans="1:11" ht="12.75">
      <c r="A106" t="s">
        <v>70</v>
      </c>
      <c r="B106">
        <f>B66*10000/B62</f>
        <v>2.688574036915228</v>
      </c>
      <c r="C106">
        <f>C66*10000/C62</f>
        <v>2.270807643824436</v>
      </c>
      <c r="D106">
        <f>D66*10000/D62</f>
        <v>2.9077553357993358</v>
      </c>
      <c r="E106">
        <f>E66*10000/E62</f>
        <v>2.9526065770577947</v>
      </c>
      <c r="F106">
        <f>F66*10000/F62</f>
        <v>13.932028595699482</v>
      </c>
      <c r="G106">
        <f>AVERAGE(C106:E106)</f>
        <v>2.710389852227189</v>
      </c>
      <c r="H106">
        <f>STDEV(C106:E106)</f>
        <v>0.3813493108932888</v>
      </c>
      <c r="I106">
        <f>(B106*B4+C106*C4+D106*D4+E106*E4+F106*F4)/SUM(B4:F4)</f>
        <v>4.189889224225217</v>
      </c>
      <c r="K106">
        <f>(LN(H106)+LN(H126))/2-LN(K114*K115^6)</f>
        <v>-4.041136402758368</v>
      </c>
    </row>
    <row r="107" spans="1:11" ht="12.75">
      <c r="A107" t="s">
        <v>71</v>
      </c>
      <c r="B107">
        <f>B67*10000/B62</f>
        <v>-0.13061159407744857</v>
      </c>
      <c r="C107">
        <f>C67*10000/C62</f>
        <v>-0.3531368678383817</v>
      </c>
      <c r="D107">
        <f>D67*10000/D62</f>
        <v>-0.2407759692066646</v>
      </c>
      <c r="E107">
        <f>E67*10000/E62</f>
        <v>-0.12899557481669705</v>
      </c>
      <c r="F107">
        <f>F67*10000/F62</f>
        <v>-0.5303292180948206</v>
      </c>
      <c r="G107">
        <f>AVERAGE(C107:E107)</f>
        <v>-0.24096947062058116</v>
      </c>
      <c r="H107">
        <f>STDEV(C107:E107)</f>
        <v>0.11207077179825274</v>
      </c>
      <c r="I107">
        <f>(B107*B4+C107*C4+D107*D4+E107*E4+F107*F4)/SUM(B4:F4)</f>
        <v>-0.2631163796492374</v>
      </c>
      <c r="K107">
        <f>(LN(H107)+LN(H127))/2-LN(K114*K115^7)</f>
        <v>-4.386669388475697</v>
      </c>
    </row>
    <row r="108" spans="1:9" ht="12.75">
      <c r="A108" t="s">
        <v>72</v>
      </c>
      <c r="B108">
        <f>B68*10000/B62</f>
        <v>0.025251329307539976</v>
      </c>
      <c r="C108">
        <f>C68*10000/C62</f>
        <v>0.05048225235105079</v>
      </c>
      <c r="D108">
        <f>D68*10000/D62</f>
        <v>0.03376365323768765</v>
      </c>
      <c r="E108">
        <f>E68*10000/E62</f>
        <v>0.013939750777010037</v>
      </c>
      <c r="F108">
        <f>F68*10000/F62</f>
        <v>-0.07961132589301427</v>
      </c>
      <c r="G108">
        <f>AVERAGE(C108:E108)</f>
        <v>0.03272855212191616</v>
      </c>
      <c r="H108">
        <f>STDEV(C108:E108)</f>
        <v>0.018293227737665545</v>
      </c>
      <c r="I108">
        <f>(B108*B4+C108*C4+D108*D4+E108*E4+F108*F4)/SUM(B4:F4)</f>
        <v>0.016796632179909253</v>
      </c>
    </row>
    <row r="109" spans="1:9" ht="12.75">
      <c r="A109" t="s">
        <v>73</v>
      </c>
      <c r="B109">
        <f>B69*10000/B62</f>
        <v>0.05898862414371015</v>
      </c>
      <c r="C109">
        <f>C69*10000/C62</f>
        <v>-0.005764171473984474</v>
      </c>
      <c r="D109">
        <f>D69*10000/D62</f>
        <v>-0.00667473302516009</v>
      </c>
      <c r="E109">
        <f>E69*10000/E62</f>
        <v>-0.05065654310765457</v>
      </c>
      <c r="F109">
        <f>F69*10000/F62</f>
        <v>0.052207152703175004</v>
      </c>
      <c r="G109">
        <f>AVERAGE(C109:E109)</f>
        <v>-0.021031815868933046</v>
      </c>
      <c r="H109">
        <f>STDEV(C109:E109)</f>
        <v>0.025659805699987416</v>
      </c>
      <c r="I109">
        <f>(B109*B4+C109*C4+D109*D4+E109*E4+F109*F4)/SUM(B4:F4)</f>
        <v>0.00032347914266175095</v>
      </c>
    </row>
    <row r="110" spans="1:11" ht="12.75">
      <c r="A110" t="s">
        <v>74</v>
      </c>
      <c r="B110">
        <f>B70*10000/B62</f>
        <v>-0.312478017151916</v>
      </c>
      <c r="C110">
        <f>C70*10000/C62</f>
        <v>-0.10267194617276953</v>
      </c>
      <c r="D110">
        <f>D70*10000/D62</f>
        <v>-0.03826284783420544</v>
      </c>
      <c r="E110">
        <f>E70*10000/E62</f>
        <v>-0.09534035807041734</v>
      </c>
      <c r="F110">
        <f>F70*10000/F62</f>
        <v>-0.33806738480756493</v>
      </c>
      <c r="G110">
        <f>AVERAGE(C110:E110)</f>
        <v>-0.07875838402579743</v>
      </c>
      <c r="H110">
        <f>STDEV(C110:E110)</f>
        <v>0.03526123061677007</v>
      </c>
      <c r="I110">
        <f>(B110*B4+C110*C4+D110*D4+E110*E4+F110*F4)/SUM(B4:F4)</f>
        <v>-0.1471168538779134</v>
      </c>
      <c r="K110">
        <f>EXP(AVERAGE(K103:K107))</f>
        <v>0.014173241005658805</v>
      </c>
    </row>
    <row r="111" spans="1:9" ht="12.75">
      <c r="A111" t="s">
        <v>75</v>
      </c>
      <c r="B111">
        <f>B71*10000/B62</f>
        <v>-0.03334431132802393</v>
      </c>
      <c r="C111">
        <f>C71*10000/C62</f>
        <v>-0.053780943909320304</v>
      </c>
      <c r="D111">
        <f>D71*10000/D62</f>
        <v>-0.02285510403680106</v>
      </c>
      <c r="E111">
        <f>E71*10000/E62</f>
        <v>-0.011991062665424901</v>
      </c>
      <c r="F111">
        <f>F71*10000/F62</f>
        <v>-0.015670947637032032</v>
      </c>
      <c r="G111">
        <f>AVERAGE(C111:E111)</f>
        <v>-0.029542370203848756</v>
      </c>
      <c r="H111">
        <f>STDEV(C111:E111)</f>
        <v>0.021682670273433242</v>
      </c>
      <c r="I111">
        <f>(B111*B4+C111*C4+D111*D4+E111*E4+F111*F4)/SUM(B4:F4)</f>
        <v>-0.028266466629120017</v>
      </c>
    </row>
    <row r="112" spans="1:9" ht="12.75">
      <c r="A112" t="s">
        <v>76</v>
      </c>
      <c r="B112">
        <f>B72*10000/B62</f>
        <v>-0.019197828739983373</v>
      </c>
      <c r="C112">
        <f>C72*10000/C62</f>
        <v>-0.027615680355256637</v>
      </c>
      <c r="D112">
        <f>D72*10000/D62</f>
        <v>-0.025540566956820863</v>
      </c>
      <c r="E112">
        <f>E72*10000/E62</f>
        <v>-0.02065108406407033</v>
      </c>
      <c r="F112">
        <f>F72*10000/F62</f>
        <v>-0.03820303368576419</v>
      </c>
      <c r="G112">
        <f>AVERAGE(C112:E112)</f>
        <v>-0.024602443792049275</v>
      </c>
      <c r="H112">
        <f>STDEV(C112:E112)</f>
        <v>0.0035758155264236312</v>
      </c>
      <c r="I112">
        <f>(B112*B4+C112*C4+D112*D4+E112*E4+F112*F4)/SUM(B4:F4)</f>
        <v>-0.02561149587299322</v>
      </c>
    </row>
    <row r="113" spans="1:9" ht="12.75">
      <c r="A113" t="s">
        <v>77</v>
      </c>
      <c r="B113">
        <f>B73*10000/B62</f>
        <v>0.028376468814727104</v>
      </c>
      <c r="C113">
        <f>C73*10000/C62</f>
        <v>0.034762214739287284</v>
      </c>
      <c r="D113">
        <f>D73*10000/D62</f>
        <v>0.026503578090540842</v>
      </c>
      <c r="E113">
        <f>E73*10000/E62</f>
        <v>0.02157478793854883</v>
      </c>
      <c r="F113">
        <f>F73*10000/F62</f>
        <v>-0.002098678271022546</v>
      </c>
      <c r="G113">
        <f>AVERAGE(C113:E113)</f>
        <v>0.027613526922792318</v>
      </c>
      <c r="H113">
        <f>STDEV(C113:E113)</f>
        <v>0.006663411004423407</v>
      </c>
      <c r="I113">
        <f>(B113*B4+C113*C4+D113*D4+E113*E4+F113*F4)/SUM(B4:F4)</f>
        <v>0.023799739747173216</v>
      </c>
    </row>
    <row r="114" spans="1:11" ht="12.75">
      <c r="A114" t="s">
        <v>78</v>
      </c>
      <c r="B114">
        <f>B74*10000/B62</f>
        <v>-0.19848451327525052</v>
      </c>
      <c r="C114">
        <f>C74*10000/C62</f>
        <v>-0.17995605228471234</v>
      </c>
      <c r="D114">
        <f>D74*10000/D62</f>
        <v>-0.19140950854504393</v>
      </c>
      <c r="E114">
        <f>E74*10000/E62</f>
        <v>-0.1825856319780736</v>
      </c>
      <c r="F114">
        <f>F74*10000/F62</f>
        <v>-0.13942315617517786</v>
      </c>
      <c r="G114">
        <f>AVERAGE(C114:E114)</f>
        <v>-0.18465039760260993</v>
      </c>
      <c r="H114">
        <f>STDEV(C114:E114)</f>
        <v>0.0059994047946469245</v>
      </c>
      <c r="I114">
        <f>(B114*B4+C114*C4+D114*D4+E114*E4+F114*F4)/SUM(B4:F4)</f>
        <v>-0.18069309991635282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-0.0015282790200763082</v>
      </c>
      <c r="C115">
        <f>C75*10000/C62</f>
        <v>0.003102718901175261</v>
      </c>
      <c r="D115">
        <f>D75*10000/D62</f>
        <v>-0.0015117239432103423</v>
      </c>
      <c r="E115">
        <f>E75*10000/E62</f>
        <v>-0.003286369646499203</v>
      </c>
      <c r="F115">
        <f>F75*10000/F62</f>
        <v>-0.008181922535350633</v>
      </c>
      <c r="G115">
        <f>AVERAGE(C115:E115)</f>
        <v>-0.0005651248961780947</v>
      </c>
      <c r="H115">
        <f>STDEV(C115:E115)</f>
        <v>0.0032980525214720306</v>
      </c>
      <c r="I115">
        <f>(B115*B4+C115*C4+D115*D4+E115*E4+F115*F4)/SUM(B4:F4)</f>
        <v>-0.001711700409020775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5</v>
      </c>
      <c r="C120" t="s">
        <v>6</v>
      </c>
      <c r="D120" t="s">
        <v>7</v>
      </c>
      <c r="E120" t="s">
        <v>8</v>
      </c>
      <c r="F120" t="s">
        <v>9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8.892287559917138</v>
      </c>
      <c r="C122">
        <f>C82*10000/C62</f>
        <v>-26.297233075284517</v>
      </c>
      <c r="D122">
        <f>D82*10000/D62</f>
        <v>0.25791716547404697</v>
      </c>
      <c r="E122">
        <f>E82*10000/E62</f>
        <v>14.497061530697819</v>
      </c>
      <c r="F122">
        <f>F82*10000/F62</f>
        <v>11.792012108987045</v>
      </c>
      <c r="G122">
        <f>AVERAGE(C122:E122)</f>
        <v>-3.8474181263708833</v>
      </c>
      <c r="H122">
        <f>STDEV(C122:E122)</f>
        <v>20.70468428867657</v>
      </c>
      <c r="I122">
        <f>(B122*B4+C122*C4+D122*D4+E122*E4+F122*F4)/SUM(B4:F4)</f>
        <v>0.07530668673423327</v>
      </c>
    </row>
    <row r="123" spans="1:9" ht="12.75">
      <c r="A123" t="s">
        <v>82</v>
      </c>
      <c r="B123">
        <f>B83*10000/B62</f>
        <v>-1.786595617994415</v>
      </c>
      <c r="C123">
        <f>C83*10000/C62</f>
        <v>-0.5640833973142718</v>
      </c>
      <c r="D123">
        <f>D83*10000/D62</f>
        <v>-1.0870944895206198</v>
      </c>
      <c r="E123">
        <f>E83*10000/E62</f>
        <v>-0.29718815710519886</v>
      </c>
      <c r="F123">
        <f>F83*10000/F62</f>
        <v>5.839350736687898</v>
      </c>
      <c r="G123">
        <f>AVERAGE(C123:E123)</f>
        <v>-0.6494553479800301</v>
      </c>
      <c r="H123">
        <f>STDEV(C123:E123)</f>
        <v>0.4018137391476962</v>
      </c>
      <c r="I123">
        <f>(B123*B4+C123*C4+D123*D4+E123*E4+F123*F4)/SUM(B4:F4)</f>
        <v>0.04196316229524488</v>
      </c>
    </row>
    <row r="124" spans="1:9" ht="12.75">
      <c r="A124" t="s">
        <v>83</v>
      </c>
      <c r="B124">
        <f>B84*10000/B62</f>
        <v>-1.3474797275053805</v>
      </c>
      <c r="C124">
        <f>C84*10000/C62</f>
        <v>-3.8478742026545127</v>
      </c>
      <c r="D124">
        <f>D84*10000/D62</f>
        <v>-2.6552358071177644</v>
      </c>
      <c r="E124">
        <f>E84*10000/E62</f>
        <v>-4.1304349379372844</v>
      </c>
      <c r="F124">
        <f>F84*10000/F62</f>
        <v>-0.9191095950328108</v>
      </c>
      <c r="G124">
        <f>AVERAGE(C124:E124)</f>
        <v>-3.544514982569854</v>
      </c>
      <c r="H124">
        <f>STDEV(C124:E124)</f>
        <v>0.7829899304591657</v>
      </c>
      <c r="I124">
        <f>(B124*B4+C124*C4+D124*D4+E124*E4+F124*F4)/SUM(B4:F4)</f>
        <v>-2.877012780016936</v>
      </c>
    </row>
    <row r="125" spans="1:9" ht="12.75">
      <c r="A125" t="s">
        <v>84</v>
      </c>
      <c r="B125">
        <f>B85*10000/B62</f>
        <v>-0.6740342149193042</v>
      </c>
      <c r="C125">
        <f>C85*10000/C62</f>
        <v>-0.2631694543065565</v>
      </c>
      <c r="D125">
        <f>D85*10000/D62</f>
        <v>-0.5615487111329177</v>
      </c>
      <c r="E125">
        <f>E85*10000/E62</f>
        <v>-0.14860165983155432</v>
      </c>
      <c r="F125">
        <f>F85*10000/F62</f>
        <v>-0.3621360260855594</v>
      </c>
      <c r="G125">
        <f>AVERAGE(C125:E125)</f>
        <v>-0.32443994175700946</v>
      </c>
      <c r="H125">
        <f>STDEV(C125:E125)</f>
        <v>0.21318271803533898</v>
      </c>
      <c r="I125">
        <f>(B125*B4+C125*C4+D125*D4+E125*E4+F125*F4)/SUM(B4:F4)</f>
        <v>-0.3804467110518593</v>
      </c>
    </row>
    <row r="126" spans="1:9" ht="12.75">
      <c r="A126" t="s">
        <v>85</v>
      </c>
      <c r="B126">
        <f>B86*10000/B62</f>
        <v>0.9211533653846523</v>
      </c>
      <c r="C126">
        <f>C86*10000/C62</f>
        <v>0.3559176601995708</v>
      </c>
      <c r="D126">
        <f>D86*10000/D62</f>
        <v>0.32473027139590477</v>
      </c>
      <c r="E126">
        <f>E86*10000/E62</f>
        <v>0.2498199300822586</v>
      </c>
      <c r="F126">
        <f>F86*10000/F62</f>
        <v>1.6687224468410025</v>
      </c>
      <c r="G126">
        <f>AVERAGE(C126:E126)</f>
        <v>0.31015595389257805</v>
      </c>
      <c r="H126">
        <f>STDEV(C126:E126)</f>
        <v>0.054529717879586805</v>
      </c>
      <c r="I126">
        <f>(B126*B4+C126*C4+D126*D4+E126*E4+F126*F4)/SUM(B4:F4)</f>
        <v>0.578811290572919</v>
      </c>
    </row>
    <row r="127" spans="1:9" ht="12.75">
      <c r="A127" t="s">
        <v>86</v>
      </c>
      <c r="B127">
        <f>B87*10000/B62</f>
        <v>-0.035118306643556266</v>
      </c>
      <c r="C127">
        <f>C87*10000/C62</f>
        <v>0.0065748795183944225</v>
      </c>
      <c r="D127">
        <f>D87*10000/D62</f>
        <v>0.008080635053628112</v>
      </c>
      <c r="E127">
        <f>E87*10000/E62</f>
        <v>-0.04200539169154561</v>
      </c>
      <c r="F127">
        <f>F87*10000/F62</f>
        <v>-0.12534677975052985</v>
      </c>
      <c r="G127">
        <f>AVERAGE(C127:E127)</f>
        <v>-0.00911662570650769</v>
      </c>
      <c r="H127">
        <f>STDEV(C127:E127)</f>
        <v>0.02849245550925564</v>
      </c>
      <c r="I127">
        <f>(B127*B4+C127*C4+D127*D4+E127*E4+F127*F4)/SUM(B4:F4)</f>
        <v>-0.028263357111054477</v>
      </c>
    </row>
    <row r="128" spans="1:9" ht="12.75">
      <c r="A128" t="s">
        <v>87</v>
      </c>
      <c r="B128">
        <f>B88*10000/B62</f>
        <v>-0.20251582276023317</v>
      </c>
      <c r="C128">
        <f>C88*10000/C62</f>
        <v>-0.12385567457476641</v>
      </c>
      <c r="D128">
        <f>D88*10000/D62</f>
        <v>-0.06868286736305614</v>
      </c>
      <c r="E128">
        <f>E88*10000/E62</f>
        <v>-0.24058366539036913</v>
      </c>
      <c r="F128">
        <f>F88*10000/F62</f>
        <v>-0.04573609036233672</v>
      </c>
      <c r="G128">
        <f>AVERAGE(C128:E128)</f>
        <v>-0.14437406910939724</v>
      </c>
      <c r="H128">
        <f>STDEV(C128:E128)</f>
        <v>0.08776801510981</v>
      </c>
      <c r="I128">
        <f>(B128*B4+C128*C4+D128*D4+E128*E4+F128*F4)/SUM(B4:F4)</f>
        <v>-0.1398112273735135</v>
      </c>
    </row>
    <row r="129" spans="1:9" ht="12.75">
      <c r="A129" t="s">
        <v>88</v>
      </c>
      <c r="B129">
        <f>B89*10000/B62</f>
        <v>-0.051745896764856913</v>
      </c>
      <c r="C129">
        <f>C89*10000/C62</f>
        <v>0.011799859114176196</v>
      </c>
      <c r="D129">
        <f>D89*10000/D62</f>
        <v>-0.0729869287586584</v>
      </c>
      <c r="E129">
        <f>E89*10000/E62</f>
        <v>0.001166567801248176</v>
      </c>
      <c r="F129">
        <f>F89*10000/F62</f>
        <v>-0.029430814488722083</v>
      </c>
      <c r="G129">
        <f>AVERAGE(C129:E129)</f>
        <v>-0.02000683394774468</v>
      </c>
      <c r="H129">
        <f>STDEV(C129:E129)</f>
        <v>0.04618911728607133</v>
      </c>
      <c r="I129">
        <f>(B129*B4+C129*C4+D129*D4+E129*E4+F129*F4)/SUM(B4:F4)</f>
        <v>-0.025885251897957477</v>
      </c>
    </row>
    <row r="130" spans="1:9" ht="12.75">
      <c r="A130" t="s">
        <v>89</v>
      </c>
      <c r="B130">
        <f>B90*10000/B62</f>
        <v>0.04735688726665966</v>
      </c>
      <c r="C130">
        <f>C90*10000/C62</f>
        <v>0.02067769284005224</v>
      </c>
      <c r="D130">
        <f>D90*10000/D62</f>
        <v>0.046444747485856634</v>
      </c>
      <c r="E130">
        <f>E90*10000/E62</f>
        <v>-0.04842339614968103</v>
      </c>
      <c r="F130">
        <f>F90*10000/F62</f>
        <v>0.13816500410394972</v>
      </c>
      <c r="G130">
        <f>AVERAGE(C130:E130)</f>
        <v>0.006233014725409281</v>
      </c>
      <c r="H130">
        <f>STDEV(C130:E130)</f>
        <v>0.04905586319279262</v>
      </c>
      <c r="I130">
        <f>(B130*B4+C130*C4+D130*D4+E130*E4+F130*F4)/SUM(B4:F4)</f>
        <v>0.02967186271341051</v>
      </c>
    </row>
    <row r="131" spans="1:9" ht="12.75">
      <c r="A131" t="s">
        <v>90</v>
      </c>
      <c r="B131">
        <f>B91*10000/B62</f>
        <v>0.01893288562930876</v>
      </c>
      <c r="C131">
        <f>C91*10000/C62</f>
        <v>-0.004240107417897475</v>
      </c>
      <c r="D131">
        <f>D91*10000/D62</f>
        <v>-0.00784892559426656</v>
      </c>
      <c r="E131">
        <f>E91*10000/E62</f>
        <v>-0.01586970164832481</v>
      </c>
      <c r="F131">
        <f>F91*10000/F62</f>
        <v>0.03561287095981591</v>
      </c>
      <c r="G131">
        <f>AVERAGE(C131:E131)</f>
        <v>-0.009319578220162947</v>
      </c>
      <c r="H131">
        <f>STDEV(C131:E131)</f>
        <v>0.005952644777797442</v>
      </c>
      <c r="I131">
        <f>(B131*B4+C131*C4+D131*D4+E131*E4+F131*F4)/SUM(B4:F4)</f>
        <v>0.0007400236278159723</v>
      </c>
    </row>
    <row r="132" spans="1:9" ht="12.75">
      <c r="A132" t="s">
        <v>91</v>
      </c>
      <c r="B132">
        <f>B92*10000/B62</f>
        <v>-0.002756164073644184</v>
      </c>
      <c r="C132">
        <f>C92*10000/C62</f>
        <v>0.03608878875273997</v>
      </c>
      <c r="D132">
        <f>D92*10000/D62</f>
        <v>0.021326109673506292</v>
      </c>
      <c r="E132">
        <f>E92*10000/E62</f>
        <v>0.01250067794368325</v>
      </c>
      <c r="F132">
        <f>F92*10000/F62</f>
        <v>-0.008599413519964533</v>
      </c>
      <c r="G132">
        <f>AVERAGE(C132:E132)</f>
        <v>0.023305192123309837</v>
      </c>
      <c r="H132">
        <f>STDEV(C132:E132)</f>
        <v>0.011917941029910534</v>
      </c>
      <c r="I132">
        <f>(B132*B4+C132*C4+D132*D4+E132*E4+F132*F4)/SUM(B4:F4)</f>
        <v>0.01528884696024619</v>
      </c>
    </row>
    <row r="133" spans="1:9" ht="12.75">
      <c r="A133" t="s">
        <v>92</v>
      </c>
      <c r="B133">
        <f>B93*10000/B62</f>
        <v>0.08323540459563951</v>
      </c>
      <c r="C133">
        <f>C93*10000/C62</f>
        <v>0.07860630220513198</v>
      </c>
      <c r="D133">
        <f>D93*10000/D62</f>
        <v>0.07750043008819232</v>
      </c>
      <c r="E133">
        <f>E93*10000/E62</f>
        <v>0.0690238337691981</v>
      </c>
      <c r="F133">
        <f>F93*10000/F62</f>
        <v>0.039272194168017895</v>
      </c>
      <c r="G133">
        <f>AVERAGE(C133:E133)</f>
        <v>0.0750435220208408</v>
      </c>
      <c r="H133">
        <f>STDEV(C133:E133)</f>
        <v>0.005242444398368001</v>
      </c>
      <c r="I133">
        <f>(B133*B4+C133*C4+D133*D4+E133*E4+F133*F4)/SUM(B4:F4)</f>
        <v>0.07151297462158615</v>
      </c>
    </row>
    <row r="134" spans="1:9" ht="12.75">
      <c r="A134" t="s">
        <v>93</v>
      </c>
      <c r="B134">
        <f>B94*10000/B62</f>
        <v>0.0033483486280268134</v>
      </c>
      <c r="C134">
        <f>C94*10000/C62</f>
        <v>0.004094748899205125</v>
      </c>
      <c r="D134">
        <f>D94*10000/D62</f>
        <v>0.006340590627036621</v>
      </c>
      <c r="E134">
        <f>E94*10000/E62</f>
        <v>-0.001923139691118884</v>
      </c>
      <c r="F134">
        <f>F94*10000/F62</f>
        <v>-0.02339042211274522</v>
      </c>
      <c r="G134">
        <f>AVERAGE(C134:E134)</f>
        <v>0.0028373999450409543</v>
      </c>
      <c r="H134">
        <f>STDEV(C134:E134)</f>
        <v>0.004272938624319792</v>
      </c>
      <c r="I134">
        <f>(B134*B4+C134*C4+D134*D4+E134*E4+F134*F4)/SUM(B4:F4)</f>
        <v>-0.0005529240802758358</v>
      </c>
    </row>
    <row r="135" spans="1:9" ht="12.75">
      <c r="A135" t="s">
        <v>94</v>
      </c>
      <c r="B135">
        <f>B95*10000/B62</f>
        <v>-4.290960864076166E-05</v>
      </c>
      <c r="C135">
        <f>C95*10000/C62</f>
        <v>0.0006816893585804081</v>
      </c>
      <c r="D135">
        <f>D95*10000/D62</f>
        <v>-0.001472724970473065</v>
      </c>
      <c r="E135">
        <f>E95*10000/E62</f>
        <v>0.0012748194749619302</v>
      </c>
      <c r="F135">
        <f>F95*10000/F62</f>
        <v>0.004184521793525827</v>
      </c>
      <c r="G135">
        <f>AVERAGE(C135:E135)</f>
        <v>0.00016126128768975773</v>
      </c>
      <c r="H135">
        <f>STDEV(C135:E135)</f>
        <v>0.0014458160853436362</v>
      </c>
      <c r="I135">
        <f>(B135*B4+C135*C4+D135*D4+E135*E4+F135*F4)/SUM(B4:F4)</f>
        <v>0.0006629242474832311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2006-04-27T06:37:27Z</cp:lastPrinted>
  <dcterms:created xsi:type="dcterms:W3CDTF">2006-04-27T06:37:27Z</dcterms:created>
  <dcterms:modified xsi:type="dcterms:W3CDTF">2006-05-02T08:02:50Z</dcterms:modified>
  <cp:category/>
  <cp:version/>
  <cp:contentType/>
  <cp:contentStatus/>
</cp:coreProperties>
</file>